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tro\OneDrive\Desktop\cuarto trimestre 2024_ deuda publica\"/>
    </mc:Choice>
  </mc:AlternateContent>
  <xr:revisionPtr revIDLastSave="0" documentId="13_ncr:1_{E6D24DC2-B51D-4F47-99E0-989A365A56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gresos x Endeudamiento Net" sheetId="9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'Egresos x Endeudamiento Net'!$A$8:$J$29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9" l="1"/>
  <c r="J19" i="9" l="1"/>
  <c r="J17" i="9"/>
  <c r="B27" i="9"/>
  <c r="A27" i="9"/>
  <c r="B26" i="9"/>
  <c r="A26" i="9"/>
  <c r="B25" i="9"/>
  <c r="J25" i="9" s="1"/>
  <c r="B24" i="9"/>
  <c r="A24" i="9"/>
  <c r="B23" i="9"/>
  <c r="A23" i="9"/>
  <c r="J23" i="9" s="1"/>
  <c r="H21" i="9"/>
  <c r="J20" i="9"/>
  <c r="J18" i="9"/>
  <c r="J16" i="9"/>
  <c r="G6" i="9"/>
  <c r="I27" i="9" l="1"/>
  <c r="I26" i="9"/>
  <c r="J24" i="9"/>
  <c r="H25" i="9"/>
  <c r="H27" i="9"/>
  <c r="I25" i="9"/>
  <c r="I29" i="9" s="1"/>
  <c r="J27" i="9"/>
  <c r="H26" i="9"/>
  <c r="J21" i="9"/>
  <c r="J26" i="9"/>
  <c r="H24" i="9"/>
  <c r="H23" i="9"/>
  <c r="I24" i="9"/>
  <c r="I23" i="9"/>
  <c r="J29" i="9" l="1"/>
  <c r="C2" i="6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F4" i="8" l="1"/>
  <c r="F5" i="8" s="1"/>
  <c r="E4" i="8"/>
  <c r="E5" i="8" l="1"/>
  <c r="B10" i="8"/>
</calcChain>
</file>

<file path=xl/sharedStrings.xml><?xml version="1.0" encoding="utf-8"?>
<sst xmlns="http://schemas.openxmlformats.org/spreadsheetml/2006/main" count="90" uniqueCount="77">
  <si>
    <t>Identificación de Crédito o Instrumento</t>
  </si>
  <si>
    <t>Amortización</t>
  </si>
  <si>
    <t>Endeudamiento Neto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</si>
  <si>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</si>
  <si>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</si>
  <si>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</si>
  <si>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</si>
  <si>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</si>
  <si>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</si>
  <si>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</si>
  <si>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</si>
  <si>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</si>
  <si>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</si>
  <si>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</si>
  <si>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</si>
  <si>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</si>
  <si>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</si>
  <si>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</si>
  <si>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</si>
  <si>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</si>
  <si>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</si>
  <si>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</si>
  <si>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</si>
  <si>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</si>
  <si>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</si>
  <si>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</si>
  <si>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</si>
  <si>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</si>
  <si>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</si>
  <si>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</si>
  <si>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</si>
  <si>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</si>
  <si>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</si>
  <si>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</si>
  <si>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</si>
  <si>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</si>
  <si>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</si>
  <si>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</si>
  <si>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</si>
  <si>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</si>
  <si>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</si>
  <si>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</si>
  <si>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</si>
  <si>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</si>
  <si>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</si>
  <si>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</si>
  <si>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</si>
  <si>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</si>
  <si>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</si>
  <si>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</si>
  <si>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</si>
  <si>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</si>
  <si>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</si>
  <si>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</si>
  <si>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</si>
  <si>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</si>
  <si>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001.2020..003.2020</t>
  </si>
  <si>
    <t>20</t>
  </si>
  <si>
    <t>08/05/2020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</si>
  <si>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</si>
  <si>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</si>
  <si>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</si>
  <si>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</si>
  <si>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</si>
  <si>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</si>
  <si>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Contratación / Colocación</t>
  </si>
  <si>
    <t>Créditos Bancarios</t>
  </si>
  <si>
    <t>Otros Instrumentos de Deuda</t>
  </si>
  <si>
    <t>Total Créditos Bancarios</t>
  </si>
  <si>
    <t>Total Otros Instrumentos de Deuda</t>
  </si>
  <si>
    <t xml:space="preserve">Total </t>
  </si>
  <si>
    <t>RECURSOS BANCO AZTECA, S.A.</t>
  </si>
  <si>
    <t>RECURSOS BANCO BBVA, S.A.</t>
  </si>
  <si>
    <t>Del 01 de Enero al 31 de Diciembre del 2024</t>
  </si>
  <si>
    <t>( Cifras en Pesos)</t>
  </si>
  <si>
    <t>Ortigen</t>
  </si>
  <si>
    <t>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</si>
</sst>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00000"/>
    <numFmt numFmtId="165" formatCode="#,##0.00_ ;\(#,##0.00\)\ "/>
    <numFmt numFmtId="166" formatCode="_-* #,##0.0_-;\-* #,##0.0_-;_-* &quot;-&quot;??_-;_-@_-"/>
    <numFmt numFmtId="167" formatCode="_-* #,##0_-;\-* #,##0_-;_-* &quot;-&quot;??_-;_-@_-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color theme="1"/>
      <name val="GalanoGrotesque-Light"/>
      <family val="3"/>
    </font>
    <font>
      <sz val="11"/>
      <color rgb="FFFF0000"/>
      <name val="GalanoGrotesque-Light"/>
      <family val="3"/>
    </font>
    <font>
      <sz val="11"/>
      <name val="GalanoGrotesque-Light"/>
      <family val="3"/>
    </font>
    <font>
      <b/>
      <sz val="11"/>
      <name val="GalanoGrotesque-Light"/>
      <family val="3"/>
    </font>
    <font>
      <sz val="11"/>
      <color theme="0"/>
      <name val="GalanoGrotesque-Light"/>
      <family val="3"/>
    </font>
    <font>
      <sz val="11"/>
      <color theme="1"/>
      <name val="GalanoGrotesque-Light"/>
      <family val="3"/>
    </font>
    <font>
      <u/>
      <sz val="11"/>
      <color theme="10"/>
      <name val="GalanoGrotesque-Light"/>
      <family val="3"/>
    </font>
    <font>
      <b/>
      <sz val="11"/>
      <color theme="1"/>
      <name val="GalanoGrotesque-Light"/>
    </font>
    <font>
      <b/>
      <sz val="11"/>
      <name val="GalanoGrotesque-Light"/>
    </font>
    <font>
      <sz val="11"/>
      <name val="GalanoGrotesque-Light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9">
    <xf numFmtId="0" fontId="0" fillId="0" borderId="0"/>
    <xf numFmtId="0" fontId="8" fillId="0" borderId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0" applyNumberFormat="0" applyAlignment="0" applyProtection="0"/>
    <xf numFmtId="0" fontId="17" fillId="4" borderId="14" applyNumberFormat="0" applyAlignment="0" applyProtection="0"/>
    <xf numFmtId="0" fontId="10" fillId="4" borderId="10" applyNumberFormat="0" applyAlignment="0" applyProtection="0"/>
    <xf numFmtId="0" fontId="12" fillId="0" borderId="12" applyNumberFormat="0" applyFill="0" applyAlignment="0" applyProtection="0"/>
    <xf numFmtId="0" fontId="11" fillId="5" borderId="11" applyNumberFormat="0" applyAlignment="0" applyProtection="0"/>
    <xf numFmtId="0" fontId="27" fillId="0" borderId="0" applyNumberFormat="0" applyFill="0" applyBorder="0" applyAlignment="0" applyProtection="0"/>
    <xf numFmtId="0" fontId="8" fillId="8" borderId="13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1" applyNumberFormat="0" applyFill="0" applyAlignment="0" applyProtection="0"/>
    <xf numFmtId="4" fontId="18" fillId="9" borderId="15" applyNumberFormat="0" applyProtection="0">
      <alignment vertical="center"/>
    </xf>
    <xf numFmtId="4" fontId="19" fillId="9" borderId="15" applyNumberFormat="0" applyProtection="0">
      <alignment vertical="center"/>
    </xf>
    <xf numFmtId="4" fontId="18" fillId="9" borderId="15" applyNumberFormat="0" applyProtection="0">
      <alignment horizontal="left" vertical="center" indent="1"/>
    </xf>
    <xf numFmtId="0" fontId="18" fillId="9" borderId="15" applyNumberFormat="0" applyProtection="0">
      <alignment horizontal="left" vertical="top" indent="1"/>
    </xf>
    <xf numFmtId="4" fontId="18" fillId="10" borderId="0" applyNumberFormat="0" applyProtection="0">
      <alignment horizontal="left" vertical="center" indent="1"/>
    </xf>
    <xf numFmtId="4" fontId="20" fillId="11" borderId="15" applyNumberFormat="0" applyProtection="0">
      <alignment horizontal="right" vertical="center"/>
    </xf>
    <xf numFmtId="4" fontId="20" fillId="12" borderId="15" applyNumberFormat="0" applyProtection="0">
      <alignment horizontal="right" vertical="center"/>
    </xf>
    <xf numFmtId="4" fontId="20" fillId="13" borderId="15" applyNumberFormat="0" applyProtection="0">
      <alignment horizontal="right" vertical="center"/>
    </xf>
    <xf numFmtId="4" fontId="20" fillId="14" borderId="15" applyNumberFormat="0" applyProtection="0">
      <alignment horizontal="right" vertical="center"/>
    </xf>
    <xf numFmtId="4" fontId="20" fillId="15" borderId="15" applyNumberFormat="0" applyProtection="0">
      <alignment horizontal="right" vertical="center"/>
    </xf>
    <xf numFmtId="4" fontId="20" fillId="16" borderId="15" applyNumberFormat="0" applyProtection="0">
      <alignment horizontal="right" vertical="center"/>
    </xf>
    <xf numFmtId="4" fontId="20" fillId="17" borderId="15" applyNumberFormat="0" applyProtection="0">
      <alignment horizontal="right" vertical="center"/>
    </xf>
    <xf numFmtId="4" fontId="20" fillId="18" borderId="15" applyNumberFormat="0" applyProtection="0">
      <alignment horizontal="right" vertical="center"/>
    </xf>
    <xf numFmtId="4" fontId="20" fillId="19" borderId="15" applyNumberFormat="0" applyProtection="0">
      <alignment horizontal="right" vertical="center"/>
    </xf>
    <xf numFmtId="4" fontId="18" fillId="20" borderId="16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21" fillId="22" borderId="0" applyNumberFormat="0" applyProtection="0">
      <alignment horizontal="left" vertical="center" indent="1"/>
    </xf>
    <xf numFmtId="4" fontId="20" fillId="10" borderId="15" applyNumberFormat="0" applyProtection="0">
      <alignment horizontal="right" vertical="center"/>
    </xf>
    <xf numFmtId="4" fontId="22" fillId="21" borderId="0" applyNumberFormat="0" applyProtection="0">
      <alignment horizontal="left" vertical="center" indent="1"/>
    </xf>
    <xf numFmtId="4" fontId="22" fillId="10" borderId="0" applyNumberFormat="0" applyProtection="0">
      <alignment horizontal="left" vertical="center" indent="1"/>
    </xf>
    <xf numFmtId="0" fontId="8" fillId="22" borderId="15" applyNumberFormat="0" applyProtection="0">
      <alignment horizontal="left" vertical="center" indent="1"/>
    </xf>
    <xf numFmtId="0" fontId="8" fillId="22" borderId="15" applyNumberFormat="0" applyProtection="0">
      <alignment horizontal="left" vertical="top" indent="1"/>
    </xf>
    <xf numFmtId="0" fontId="8" fillId="10" borderId="15" applyNumberFormat="0" applyProtection="0">
      <alignment horizontal="left" vertical="center" indent="1"/>
    </xf>
    <xf numFmtId="0" fontId="8" fillId="10" borderId="15" applyNumberFormat="0" applyProtection="0">
      <alignment horizontal="left" vertical="top" indent="1"/>
    </xf>
    <xf numFmtId="0" fontId="8" fillId="23" borderId="15" applyNumberFormat="0" applyProtection="0">
      <alignment horizontal="left" vertical="center" indent="1"/>
    </xf>
    <xf numFmtId="0" fontId="8" fillId="23" borderId="15" applyNumberFormat="0" applyProtection="0">
      <alignment horizontal="left" vertical="top" indent="1"/>
    </xf>
    <xf numFmtId="0" fontId="8" fillId="21" borderId="15" applyNumberFormat="0" applyProtection="0">
      <alignment horizontal="left" vertical="center" indent="1"/>
    </xf>
    <xf numFmtId="0" fontId="8" fillId="21" borderId="15" applyNumberFormat="0" applyProtection="0">
      <alignment horizontal="left" vertical="top" indent="1"/>
    </xf>
    <xf numFmtId="0" fontId="8" fillId="24" borderId="17" applyNumberFormat="0">
      <protection locked="0"/>
    </xf>
    <xf numFmtId="4" fontId="20" fillId="25" borderId="15" applyNumberFormat="0" applyProtection="0">
      <alignment vertical="center"/>
    </xf>
    <xf numFmtId="4" fontId="23" fillId="25" borderId="15" applyNumberFormat="0" applyProtection="0">
      <alignment vertical="center"/>
    </xf>
    <xf numFmtId="4" fontId="20" fillId="25" borderId="15" applyNumberFormat="0" applyProtection="0">
      <alignment horizontal="left" vertical="center" indent="1"/>
    </xf>
    <xf numFmtId="0" fontId="20" fillId="25" borderId="15" applyNumberFormat="0" applyProtection="0">
      <alignment horizontal="left" vertical="top" indent="1"/>
    </xf>
    <xf numFmtId="4" fontId="20" fillId="21" borderId="15" applyNumberFormat="0" applyProtection="0">
      <alignment horizontal="right" vertical="center"/>
    </xf>
    <xf numFmtId="4" fontId="23" fillId="21" borderId="15" applyNumberFormat="0" applyProtection="0">
      <alignment horizontal="right" vertical="center"/>
    </xf>
    <xf numFmtId="4" fontId="20" fillId="10" borderId="15" applyNumberFormat="0" applyProtection="0">
      <alignment horizontal="left" vertical="center" indent="1"/>
    </xf>
    <xf numFmtId="0" fontId="20" fillId="10" borderId="15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15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0" applyNumberFormat="0" applyAlignment="0" applyProtection="0"/>
    <xf numFmtId="0" fontId="17" fillId="4" borderId="14" applyNumberFormat="0" applyAlignment="0" applyProtection="0"/>
    <xf numFmtId="0" fontId="10" fillId="4" borderId="10" applyNumberFormat="0" applyAlignment="0" applyProtection="0"/>
    <xf numFmtId="0" fontId="12" fillId="0" borderId="12" applyNumberFormat="0" applyFill="0" applyAlignment="0" applyProtection="0"/>
    <xf numFmtId="0" fontId="11" fillId="5" borderId="11" applyNumberFormat="0" applyAlignment="0" applyProtection="0"/>
    <xf numFmtId="0" fontId="27" fillId="0" borderId="0" applyNumberFormat="0" applyFill="0" applyBorder="0" applyAlignment="0" applyProtection="0"/>
    <xf numFmtId="0" fontId="8" fillId="8" borderId="13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2" fillId="0" borderId="0" applyNumberFormat="0" applyFill="0" applyBorder="0" applyAlignment="0" applyProtection="0"/>
    <xf numFmtId="0" fontId="3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3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8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26" applyNumberFormat="0" applyAlignment="0" applyProtection="0"/>
    <xf numFmtId="0" fontId="43" fillId="55" borderId="27" applyNumberFormat="0" applyAlignment="0" applyProtection="0"/>
    <xf numFmtId="0" fontId="44" fillId="55" borderId="26" applyNumberFormat="0" applyAlignment="0" applyProtection="0"/>
    <xf numFmtId="0" fontId="45" fillId="0" borderId="28" applyNumberFormat="0" applyFill="0" applyAlignment="0" applyProtection="0"/>
    <xf numFmtId="0" fontId="46" fillId="56" borderId="29" applyNumberFormat="0" applyAlignment="0" applyProtection="0"/>
    <xf numFmtId="0" fontId="34" fillId="0" borderId="0" applyNumberFormat="0" applyFill="0" applyBorder="0" applyAlignment="0" applyProtection="0"/>
    <xf numFmtId="0" fontId="3" fillId="57" borderId="30" applyNumberFormat="0" applyFont="0" applyAlignment="0" applyProtection="0"/>
    <xf numFmtId="0" fontId="47" fillId="0" borderId="0" applyNumberFormat="0" applyFill="0" applyBorder="0" applyAlignment="0" applyProtection="0"/>
    <xf numFmtId="0" fontId="7" fillId="0" borderId="31" applyNumberFormat="0" applyFill="0" applyAlignment="0" applyProtection="0"/>
    <xf numFmtId="0" fontId="3" fillId="0" borderId="0"/>
    <xf numFmtId="0" fontId="3" fillId="57" borderId="30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0" applyNumberFormat="0" applyAlignment="0" applyProtection="0"/>
    <xf numFmtId="0" fontId="17" fillId="4" borderId="14" applyNumberFormat="0" applyAlignment="0" applyProtection="0"/>
    <xf numFmtId="0" fontId="10" fillId="4" borderId="10" applyNumberFormat="0" applyAlignment="0" applyProtection="0"/>
    <xf numFmtId="0" fontId="12" fillId="0" borderId="12" applyNumberFormat="0" applyFill="0" applyAlignment="0" applyProtection="0"/>
    <xf numFmtId="0" fontId="11" fillId="5" borderId="11" applyNumberFormat="0" applyAlignment="0" applyProtection="0"/>
    <xf numFmtId="0" fontId="27" fillId="0" borderId="0" applyNumberFormat="0" applyFill="0" applyBorder="0" applyAlignment="0" applyProtection="0"/>
    <xf numFmtId="0" fontId="8" fillId="8" borderId="13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0" applyNumberFormat="0" applyFont="0" applyAlignment="0" applyProtection="0"/>
    <xf numFmtId="0" fontId="3" fillId="0" borderId="0"/>
    <xf numFmtId="0" fontId="3" fillId="57" borderId="30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2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9" fillId="3" borderId="0" applyNumberFormat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/>
    <xf numFmtId="0" fontId="7" fillId="2" borderId="22" xfId="64" applyFont="1" applyFill="1" applyBorder="1" applyAlignment="1">
      <alignment horizontal="left"/>
    </xf>
    <xf numFmtId="0" fontId="7" fillId="2" borderId="17" xfId="64" applyFont="1" applyFill="1" applyBorder="1" applyAlignment="1">
      <alignment horizontal="left"/>
    </xf>
    <xf numFmtId="0" fontId="18" fillId="10" borderId="0" xfId="22" quotePrefix="1" applyNumberFormat="1">
      <alignment horizontal="left" vertical="center" indent="1"/>
    </xf>
    <xf numFmtId="0" fontId="20" fillId="10" borderId="15" xfId="53" quotePrefix="1" applyNumberFormat="1">
      <alignment horizontal="left" vertical="center" indent="1"/>
    </xf>
    <xf numFmtId="3" fontId="20" fillId="21" borderId="15" xfId="51" applyNumberFormat="1">
      <alignment horizontal="right" vertical="center"/>
    </xf>
    <xf numFmtId="0" fontId="18" fillId="9" borderId="15" xfId="20" quotePrefix="1" applyNumberFormat="1">
      <alignment horizontal="left" vertical="center" indent="1"/>
    </xf>
    <xf numFmtId="3" fontId="18" fillId="9" borderId="15" xfId="18" applyNumberFormat="1">
      <alignment vertical="center"/>
    </xf>
    <xf numFmtId="0" fontId="20" fillId="10" borderId="15" xfId="53" quotePrefix="1" applyNumberFormat="1" applyAlignment="1">
      <alignment horizontal="left" vertical="center" wrapText="1" indent="1"/>
    </xf>
    <xf numFmtId="4" fontId="18" fillId="9" borderId="15" xfId="18" applyNumberFormat="1">
      <alignment vertical="center"/>
    </xf>
    <xf numFmtId="164" fontId="18" fillId="9" borderId="15" xfId="18" applyNumberFormat="1">
      <alignment vertical="center"/>
    </xf>
    <xf numFmtId="164" fontId="20" fillId="21" borderId="15" xfId="51" applyNumberFormat="1">
      <alignment horizontal="right" vertical="center"/>
    </xf>
    <xf numFmtId="4" fontId="20" fillId="21" borderId="15" xfId="51" applyNumberFormat="1">
      <alignment horizontal="right" vertical="center"/>
    </xf>
    <xf numFmtId="0" fontId="8" fillId="0" borderId="0" xfId="0" applyFont="1"/>
    <xf numFmtId="0" fontId="2" fillId="0" borderId="0" xfId="231"/>
    <xf numFmtId="0" fontId="8" fillId="0" borderId="0" xfId="232"/>
    <xf numFmtId="0" fontId="8" fillId="0" borderId="0" xfId="232" quotePrefix="1"/>
    <xf numFmtId="4" fontId="2" fillId="0" borderId="0" xfId="231" applyNumberFormat="1"/>
    <xf numFmtId="0" fontId="48" fillId="0" borderId="0" xfId="231" applyFont="1" applyAlignment="1">
      <alignment vertical="top"/>
    </xf>
    <xf numFmtId="0" fontId="48" fillId="0" borderId="0" xfId="231" quotePrefix="1" applyFont="1" applyAlignment="1">
      <alignment vertical="top"/>
    </xf>
    <xf numFmtId="0" fontId="51" fillId="2" borderId="33" xfId="64" applyFont="1" applyFill="1" applyBorder="1" applyAlignment="1">
      <alignment horizontal="center"/>
    </xf>
    <xf numFmtId="4" fontId="52" fillId="2" borderId="17" xfId="64" applyNumberFormat="1" applyFont="1" applyFill="1" applyBorder="1" applyAlignment="1">
      <alignment horizontal="center"/>
    </xf>
    <xf numFmtId="166" fontId="52" fillId="0" borderId="17" xfId="236" applyNumberFormat="1" applyFont="1" applyFill="1" applyBorder="1" applyAlignment="1">
      <alignment horizontal="center"/>
    </xf>
    <xf numFmtId="0" fontId="52" fillId="2" borderId="0" xfId="0" applyFont="1" applyFill="1"/>
    <xf numFmtId="0" fontId="52" fillId="0" borderId="0" xfId="0" applyFont="1"/>
    <xf numFmtId="0" fontId="54" fillId="2" borderId="0" xfId="0" quotePrefix="1" applyFont="1" applyFill="1"/>
    <xf numFmtId="14" fontId="54" fillId="2" borderId="0" xfId="0" quotePrefix="1" applyNumberFormat="1" applyFont="1" applyFill="1"/>
    <xf numFmtId="0" fontId="54" fillId="2" borderId="0" xfId="0" applyFont="1" applyFill="1"/>
    <xf numFmtId="0" fontId="52" fillId="2" borderId="33" xfId="0" applyFont="1" applyFill="1" applyBorder="1"/>
    <xf numFmtId="0" fontId="55" fillId="2" borderId="34" xfId="64" applyFont="1" applyFill="1" applyBorder="1" applyAlignment="1">
      <alignment horizontal="left" wrapText="1"/>
    </xf>
    <xf numFmtId="0" fontId="55" fillId="2" borderId="36" xfId="64" applyFont="1" applyFill="1" applyBorder="1" applyAlignment="1">
      <alignment horizontal="left"/>
    </xf>
    <xf numFmtId="0" fontId="52" fillId="2" borderId="17" xfId="0" applyFont="1" applyFill="1" applyBorder="1"/>
    <xf numFmtId="167" fontId="52" fillId="0" borderId="0" xfId="236" applyNumberFormat="1" applyFont="1"/>
    <xf numFmtId="43" fontId="52" fillId="0" borderId="0" xfId="236" applyFont="1"/>
    <xf numFmtId="0" fontId="52" fillId="2" borderId="35" xfId="0" applyFont="1" applyFill="1" applyBorder="1"/>
    <xf numFmtId="43" fontId="52" fillId="0" borderId="0" xfId="0" applyNumberFormat="1" applyFont="1"/>
    <xf numFmtId="4" fontId="52" fillId="0" borderId="0" xfId="0" applyNumberFormat="1" applyFont="1"/>
    <xf numFmtId="0" fontId="57" fillId="2" borderId="34" xfId="64" applyFont="1" applyFill="1" applyBorder="1" applyAlignment="1">
      <alignment horizontal="left" wrapText="1"/>
    </xf>
    <xf numFmtId="0" fontId="57" fillId="2" borderId="36" xfId="64" applyFont="1" applyFill="1" applyBorder="1" applyAlignment="1">
      <alignment horizontal="left"/>
    </xf>
    <xf numFmtId="0" fontId="58" fillId="2" borderId="35" xfId="0" applyFont="1" applyFill="1" applyBorder="1"/>
    <xf numFmtId="4" fontId="58" fillId="2" borderId="17" xfId="64" applyNumberFormat="1" applyFont="1" applyFill="1" applyBorder="1" applyAlignment="1">
      <alignment horizontal="center"/>
    </xf>
    <xf numFmtId="4" fontId="59" fillId="2" borderId="17" xfId="64" applyNumberFormat="1" applyFont="1" applyFill="1" applyBorder="1" applyAlignment="1">
      <alignment horizontal="center"/>
    </xf>
    <xf numFmtId="166" fontId="58" fillId="0" borderId="40" xfId="236" applyNumberFormat="1" applyFont="1" applyFill="1" applyBorder="1" applyAlignment="1">
      <alignment horizontal="center"/>
    </xf>
    <xf numFmtId="4" fontId="58" fillId="2" borderId="40" xfId="64" applyNumberFormat="1" applyFont="1" applyFill="1" applyBorder="1" applyAlignment="1">
      <alignment horizontal="center"/>
    </xf>
    <xf numFmtId="166" fontId="58" fillId="0" borderId="38" xfId="236" applyNumberFormat="1" applyFont="1" applyFill="1" applyBorder="1" applyAlignment="1">
      <alignment horizontal="center"/>
    </xf>
    <xf numFmtId="166" fontId="58" fillId="0" borderId="39" xfId="236" applyNumberFormat="1" applyFont="1" applyFill="1" applyBorder="1" applyAlignment="1">
      <alignment horizontal="center"/>
    </xf>
    <xf numFmtId="0" fontId="50" fillId="0" borderId="6" xfId="1" applyFont="1" applyBorder="1" applyAlignment="1">
      <alignment horizontal="center" vertical="center"/>
    </xf>
    <xf numFmtId="0" fontId="50" fillId="0" borderId="7" xfId="1" applyFont="1" applyBorder="1" applyAlignment="1">
      <alignment horizontal="center" vertical="center"/>
    </xf>
    <xf numFmtId="0" fontId="50" fillId="2" borderId="1" xfId="1" applyFont="1" applyFill="1" applyBorder="1" applyAlignment="1">
      <alignment horizontal="center"/>
    </xf>
    <xf numFmtId="0" fontId="50" fillId="2" borderId="2" xfId="1" applyFont="1" applyFill="1" applyBorder="1" applyAlignment="1">
      <alignment horizontal="center"/>
    </xf>
    <xf numFmtId="0" fontId="50" fillId="2" borderId="4" xfId="1" applyFont="1" applyFill="1" applyBorder="1" applyAlignment="1">
      <alignment horizontal="center"/>
    </xf>
    <xf numFmtId="0" fontId="50" fillId="2" borderId="4" xfId="1" applyFont="1" applyFill="1" applyBorder="1" applyAlignment="1">
      <alignment horizontal="center" vertical="center"/>
    </xf>
    <xf numFmtId="0" fontId="50" fillId="58" borderId="9" xfId="64" applyFont="1" applyFill="1" applyBorder="1" applyAlignment="1">
      <alignment horizontal="center" vertical="center" wrapText="1"/>
    </xf>
    <xf numFmtId="0" fontId="50" fillId="58" borderId="37" xfId="64" applyFont="1" applyFill="1" applyBorder="1" applyAlignment="1">
      <alignment horizontal="center" vertical="center" wrapText="1"/>
    </xf>
    <xf numFmtId="0" fontId="50" fillId="58" borderId="1" xfId="64" applyFont="1" applyFill="1" applyBorder="1" applyAlignment="1">
      <alignment horizontal="center" vertical="center"/>
    </xf>
    <xf numFmtId="0" fontId="50" fillId="58" borderId="2" xfId="64" applyFont="1" applyFill="1" applyBorder="1" applyAlignment="1">
      <alignment horizontal="center" vertical="center"/>
    </xf>
    <xf numFmtId="0" fontId="50" fillId="58" borderId="3" xfId="64" applyFont="1" applyFill="1" applyBorder="1" applyAlignment="1">
      <alignment horizontal="center" vertical="center"/>
    </xf>
    <xf numFmtId="0" fontId="50" fillId="58" borderId="6" xfId="64" applyFont="1" applyFill="1" applyBorder="1" applyAlignment="1">
      <alignment horizontal="center" vertical="center"/>
    </xf>
    <xf numFmtId="0" fontId="50" fillId="58" borderId="7" xfId="64" applyFont="1" applyFill="1" applyBorder="1" applyAlignment="1">
      <alignment horizontal="center" vertical="center"/>
    </xf>
    <xf numFmtId="0" fontId="50" fillId="58" borderId="8" xfId="64" applyFont="1" applyFill="1" applyBorder="1" applyAlignment="1">
      <alignment horizontal="center" vertical="center"/>
    </xf>
    <xf numFmtId="0" fontId="52" fillId="2" borderId="32" xfId="64" applyFont="1" applyFill="1" applyBorder="1" applyAlignment="1">
      <alignment horizontal="center"/>
    </xf>
    <xf numFmtId="0" fontId="52" fillId="2" borderId="33" xfId="64" applyFont="1" applyFill="1" applyBorder="1" applyAlignment="1">
      <alignment horizontal="center"/>
    </xf>
    <xf numFmtId="0" fontId="52" fillId="2" borderId="34" xfId="64" applyFont="1" applyFill="1" applyBorder="1" applyAlignment="1">
      <alignment horizontal="center"/>
    </xf>
    <xf numFmtId="0" fontId="52" fillId="2" borderId="35" xfId="64" applyFont="1" applyFill="1" applyBorder="1" applyAlignment="1">
      <alignment horizontal="center"/>
    </xf>
    <xf numFmtId="0" fontId="50" fillId="2" borderId="0" xfId="1" applyFont="1" applyFill="1" applyBorder="1" applyAlignment="1">
      <alignment horizontal="center"/>
    </xf>
    <xf numFmtId="0" fontId="50" fillId="2" borderId="0" xfId="1" applyFont="1" applyFill="1" applyBorder="1" applyAlignment="1">
      <alignment horizontal="center" vertical="center"/>
    </xf>
    <xf numFmtId="0" fontId="50" fillId="58" borderId="1" xfId="64" applyFont="1" applyFill="1" applyBorder="1" applyAlignment="1">
      <alignment horizontal="center" vertical="center" wrapText="1"/>
    </xf>
    <xf numFmtId="0" fontId="50" fillId="58" borderId="6" xfId="64" applyFont="1" applyFill="1" applyBorder="1" applyAlignment="1">
      <alignment horizontal="center" vertical="center" wrapText="1"/>
    </xf>
    <xf numFmtId="0" fontId="53" fillId="2" borderId="42" xfId="64" applyFont="1" applyFill="1" applyBorder="1" applyAlignment="1">
      <alignment horizontal="center"/>
    </xf>
    <xf numFmtId="43" fontId="52" fillId="0" borderId="43" xfId="236" applyFont="1" applyFill="1" applyBorder="1" applyAlignment="1">
      <alignment horizontal="center"/>
    </xf>
    <xf numFmtId="165" fontId="52" fillId="2" borderId="43" xfId="64" applyNumberFormat="1" applyFont="1" applyFill="1" applyBorder="1" applyAlignment="1">
      <alignment horizontal="center"/>
    </xf>
    <xf numFmtId="165" fontId="58" fillId="2" borderId="43" xfId="64" applyNumberFormat="1" applyFont="1" applyFill="1" applyBorder="1" applyAlignment="1">
      <alignment horizontal="center"/>
    </xf>
    <xf numFmtId="166" fontId="58" fillId="0" borderId="44" xfId="236" applyNumberFormat="1" applyFont="1" applyFill="1" applyBorder="1" applyAlignment="1">
      <alignment horizontal="center"/>
    </xf>
    <xf numFmtId="0" fontId="52" fillId="0" borderId="2" xfId="0" applyFont="1" applyBorder="1"/>
    <xf numFmtId="0" fontId="52" fillId="0" borderId="3" xfId="0" applyFont="1" applyBorder="1"/>
    <xf numFmtId="0" fontId="52" fillId="0" borderId="0" xfId="0" applyFont="1" applyBorder="1"/>
    <xf numFmtId="0" fontId="52" fillId="0" borderId="5" xfId="0" applyFont="1" applyBorder="1"/>
    <xf numFmtId="0" fontId="50" fillId="58" borderId="45" xfId="64" applyFont="1" applyFill="1" applyBorder="1" applyAlignment="1">
      <alignment horizontal="center" vertical="center" wrapText="1"/>
    </xf>
    <xf numFmtId="0" fontId="52" fillId="0" borderId="46" xfId="0" applyFont="1" applyBorder="1"/>
    <xf numFmtId="0" fontId="52" fillId="0" borderId="47" xfId="0" applyFont="1" applyBorder="1"/>
    <xf numFmtId="167" fontId="52" fillId="0" borderId="46" xfId="236" applyNumberFormat="1" applyFont="1" applyBorder="1"/>
    <xf numFmtId="167" fontId="56" fillId="0" borderId="46" xfId="236" applyNumberFormat="1" applyFont="1" applyBorder="1"/>
    <xf numFmtId="0" fontId="52" fillId="0" borderId="48" xfId="0" applyFont="1" applyBorder="1"/>
    <xf numFmtId="0" fontId="50" fillId="58" borderId="47" xfId="64" applyFont="1" applyFill="1" applyBorder="1" applyAlignment="1">
      <alignment horizontal="center" vertical="center" wrapText="1"/>
    </xf>
    <xf numFmtId="0" fontId="57" fillId="2" borderId="51" xfId="64" applyFont="1" applyFill="1" applyBorder="1" applyAlignment="1">
      <alignment horizontal="left" wrapText="1"/>
    </xf>
    <xf numFmtId="0" fontId="57" fillId="2" borderId="52" xfId="64" applyFont="1" applyFill="1" applyBorder="1" applyAlignment="1">
      <alignment horizontal="left"/>
    </xf>
    <xf numFmtId="0" fontId="58" fillId="2" borderId="53" xfId="0" applyFont="1" applyFill="1" applyBorder="1"/>
    <xf numFmtId="4" fontId="58" fillId="2" borderId="54" xfId="64" applyNumberFormat="1" applyFont="1" applyFill="1" applyBorder="1" applyAlignment="1">
      <alignment horizontal="center"/>
    </xf>
    <xf numFmtId="43" fontId="58" fillId="2" borderId="54" xfId="236" applyFont="1" applyFill="1" applyBorder="1" applyAlignment="1">
      <alignment horizontal="center"/>
    </xf>
    <xf numFmtId="43" fontId="58" fillId="2" borderId="55" xfId="236" applyFont="1" applyFill="1" applyBorder="1" applyAlignment="1">
      <alignment horizontal="center"/>
    </xf>
    <xf numFmtId="0" fontId="52" fillId="0" borderId="56" xfId="0" applyFont="1" applyBorder="1"/>
    <xf numFmtId="43" fontId="52" fillId="0" borderId="56" xfId="0" applyNumberFormat="1" applyFont="1" applyBorder="1"/>
    <xf numFmtId="0" fontId="55" fillId="2" borderId="49" xfId="64" applyFont="1" applyFill="1" applyBorder="1" applyAlignment="1">
      <alignment horizontal="left" wrapText="1"/>
    </xf>
    <xf numFmtId="0" fontId="55" fillId="2" borderId="57" xfId="64" applyFont="1" applyFill="1" applyBorder="1" applyAlignment="1">
      <alignment horizontal="left"/>
    </xf>
    <xf numFmtId="0" fontId="52" fillId="2" borderId="50" xfId="0" applyFont="1" applyFill="1" applyBorder="1"/>
    <xf numFmtId="4" fontId="52" fillId="2" borderId="58" xfId="64" applyNumberFormat="1" applyFont="1" applyFill="1" applyBorder="1" applyAlignment="1">
      <alignment horizontal="center"/>
    </xf>
    <xf numFmtId="165" fontId="52" fillId="2" borderId="59" xfId="64" applyNumberFormat="1" applyFont="1" applyFill="1" applyBorder="1" applyAlignment="1">
      <alignment horizontal="center"/>
    </xf>
    <xf numFmtId="43" fontId="52" fillId="0" borderId="48" xfId="0" applyNumberFormat="1" applyFont="1" applyBorder="1"/>
    <xf numFmtId="0" fontId="50" fillId="58" borderId="41" xfId="64" applyFont="1" applyFill="1" applyBorder="1" applyAlignment="1">
      <alignment horizontal="center" vertical="center"/>
    </xf>
    <xf numFmtId="0" fontId="50" fillId="58" borderId="60" xfId="64" applyFont="1" applyFill="1" applyBorder="1" applyAlignment="1">
      <alignment horizontal="center" vertical="center"/>
    </xf>
    <xf numFmtId="0" fontId="50" fillId="58" borderId="61" xfId="64" applyFont="1" applyFill="1" applyBorder="1" applyAlignment="1">
      <alignment horizontal="center" vertical="center"/>
    </xf>
  </cellXfs>
  <cellStyles count="239">
    <cellStyle name="20% - Énfasis1" xfId="99" builtinId="30" customBuiltin="1"/>
    <cellStyle name="20% - Énfasis1 2" xfId="151" xr:uid="{00000000-0005-0000-0000-000001000000}"/>
    <cellStyle name="20% - Énfasis1 2 2" xfId="212" xr:uid="{00000000-0005-0000-0000-000002000000}"/>
    <cellStyle name="20% - Énfasis1 3" xfId="188" xr:uid="{00000000-0005-0000-0000-000003000000}"/>
    <cellStyle name="20% - Énfasis2" xfId="103" builtinId="34" customBuiltin="1"/>
    <cellStyle name="20% - Énfasis2 2" xfId="153" xr:uid="{00000000-0005-0000-0000-000005000000}"/>
    <cellStyle name="20% - Énfasis2 2 2" xfId="214" xr:uid="{00000000-0005-0000-0000-000006000000}"/>
    <cellStyle name="20% - Énfasis2 3" xfId="190" xr:uid="{00000000-0005-0000-0000-000007000000}"/>
    <cellStyle name="20% - Énfasis3" xfId="107" builtinId="38" customBuiltin="1"/>
    <cellStyle name="20% - Énfasis3 2" xfId="155" xr:uid="{00000000-0005-0000-0000-000009000000}"/>
    <cellStyle name="20% - Énfasis3 2 2" xfId="216" xr:uid="{00000000-0005-0000-0000-00000A000000}"/>
    <cellStyle name="20% - Énfasis3 3" xfId="192" xr:uid="{00000000-0005-0000-0000-00000B000000}"/>
    <cellStyle name="20% - Énfasis4" xfId="111" builtinId="42" customBuiltin="1"/>
    <cellStyle name="20% - Énfasis4 2" xfId="157" xr:uid="{00000000-0005-0000-0000-00000D000000}"/>
    <cellStyle name="20% - Énfasis4 2 2" xfId="218" xr:uid="{00000000-0005-0000-0000-00000E000000}"/>
    <cellStyle name="20% - Énfasis4 3" xfId="194" xr:uid="{00000000-0005-0000-0000-00000F000000}"/>
    <cellStyle name="20% - Énfasis5" xfId="115" builtinId="46" customBuiltin="1"/>
    <cellStyle name="20% - Énfasis5 2" xfId="159" xr:uid="{00000000-0005-0000-0000-000011000000}"/>
    <cellStyle name="20% - Énfasis5 2 2" xfId="220" xr:uid="{00000000-0005-0000-0000-000012000000}"/>
    <cellStyle name="20% - Énfasis5 3" xfId="196" xr:uid="{00000000-0005-0000-0000-000013000000}"/>
    <cellStyle name="20% - Énfasis6" xfId="119" builtinId="50" customBuiltin="1"/>
    <cellStyle name="20% - Énfasis6 2" xfId="161" xr:uid="{00000000-0005-0000-0000-000015000000}"/>
    <cellStyle name="20% - Énfasis6 2 2" xfId="222" xr:uid="{00000000-0005-0000-0000-000016000000}"/>
    <cellStyle name="20% - Énfasis6 3" xfId="198" xr:uid="{00000000-0005-0000-0000-000017000000}"/>
    <cellStyle name="40% - Énfasis1" xfId="100" builtinId="31" customBuiltin="1"/>
    <cellStyle name="40% - Énfasis1 2" xfId="152" xr:uid="{00000000-0005-0000-0000-000019000000}"/>
    <cellStyle name="40% - Énfasis1 2 2" xfId="213" xr:uid="{00000000-0005-0000-0000-00001A000000}"/>
    <cellStyle name="40% - Énfasis1 3" xfId="189" xr:uid="{00000000-0005-0000-0000-00001B000000}"/>
    <cellStyle name="40% - Énfasis2" xfId="104" builtinId="35" customBuiltin="1"/>
    <cellStyle name="40% - Énfasis2 2" xfId="154" xr:uid="{00000000-0005-0000-0000-00001D000000}"/>
    <cellStyle name="40% - Énfasis2 2 2" xfId="215" xr:uid="{00000000-0005-0000-0000-00001E000000}"/>
    <cellStyle name="40% - Énfasis2 3" xfId="191" xr:uid="{00000000-0005-0000-0000-00001F000000}"/>
    <cellStyle name="40% - Énfasis3" xfId="108" builtinId="39" customBuiltin="1"/>
    <cellStyle name="40% - Énfasis3 2" xfId="156" xr:uid="{00000000-0005-0000-0000-000021000000}"/>
    <cellStyle name="40% - Énfasis3 2 2" xfId="217" xr:uid="{00000000-0005-0000-0000-000022000000}"/>
    <cellStyle name="40% - Énfasis3 3" xfId="193" xr:uid="{00000000-0005-0000-0000-000023000000}"/>
    <cellStyle name="40% - Énfasis4" xfId="112" builtinId="43" customBuiltin="1"/>
    <cellStyle name="40% - Énfasis4 2" xfId="158" xr:uid="{00000000-0005-0000-0000-000025000000}"/>
    <cellStyle name="40% - Énfasis4 2 2" xfId="219" xr:uid="{00000000-0005-0000-0000-000026000000}"/>
    <cellStyle name="40% - Énfasis4 3" xfId="195" xr:uid="{00000000-0005-0000-0000-000027000000}"/>
    <cellStyle name="40% - Énfasis5" xfId="116" builtinId="47" customBuiltin="1"/>
    <cellStyle name="40% - Énfasis5 2" xfId="160" xr:uid="{00000000-0005-0000-0000-000029000000}"/>
    <cellStyle name="40% - Énfasis5 2 2" xfId="221" xr:uid="{00000000-0005-0000-0000-00002A000000}"/>
    <cellStyle name="40% - Énfasis5 3" xfId="197" xr:uid="{00000000-0005-0000-0000-00002B000000}"/>
    <cellStyle name="40% - Énfasis6" xfId="120" builtinId="51" customBuiltin="1"/>
    <cellStyle name="40% - Énfasis6 2" xfId="162" xr:uid="{00000000-0005-0000-0000-00002D000000}"/>
    <cellStyle name="40% - Énfasis6 2 2" xfId="223" xr:uid="{00000000-0005-0000-0000-00002E000000}"/>
    <cellStyle name="40% - Énfasis6 3" xfId="199" xr:uid="{00000000-0005-0000-0000-00002F000000}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 2" xfId="77" xr:uid="{00000000-0005-0000-0000-000037000000}"/>
    <cellStyle name="Buena 2 2" xfId="137" xr:uid="{00000000-0005-0000-0000-000038000000}"/>
    <cellStyle name="Buena 3" xfId="168" xr:uid="{00000000-0005-0000-0000-000039000000}"/>
    <cellStyle name="Bueno" xfId="6" builtinId="26" customBuiltin="1"/>
    <cellStyle name="Bueno 2" xfId="235" xr:uid="{00000000-0005-0000-0000-00003A000000}"/>
    <cellStyle name="Cálculo" xfId="11" builtinId="22" customBuiltin="1"/>
    <cellStyle name="Cálculo 2" xfId="82" xr:uid="{00000000-0005-0000-0000-00003C000000}"/>
    <cellStyle name="Cálculo 2 2" xfId="142" xr:uid="{00000000-0005-0000-0000-00003D000000}"/>
    <cellStyle name="Cálculo 3" xfId="173" xr:uid="{00000000-0005-0000-0000-00003E000000}"/>
    <cellStyle name="Celda de comprobación" xfId="13" builtinId="23" customBuiltin="1"/>
    <cellStyle name="Celda de comprobación 2" xfId="84" xr:uid="{00000000-0005-0000-0000-000040000000}"/>
    <cellStyle name="Celda de comprobación 2 2" xfId="144" xr:uid="{00000000-0005-0000-0000-000041000000}"/>
    <cellStyle name="Celda de comprobación 3" xfId="175" xr:uid="{00000000-0005-0000-0000-000042000000}"/>
    <cellStyle name="Celda vinculada" xfId="12" builtinId="24" customBuiltin="1"/>
    <cellStyle name="Celda vinculada 2" xfId="83" xr:uid="{00000000-0005-0000-0000-000044000000}"/>
    <cellStyle name="Celda vinculada 2 2" xfId="143" xr:uid="{00000000-0005-0000-0000-000045000000}"/>
    <cellStyle name="Celda vinculada 3" xfId="174" xr:uid="{00000000-0005-0000-0000-000046000000}"/>
    <cellStyle name="Encabezado 1" xfId="2" builtinId="16" customBuiltin="1"/>
    <cellStyle name="Encabezado 1 2" xfId="234" xr:uid="{00000000-0005-0000-0000-000048000000}"/>
    <cellStyle name="Encabezado 4" xfId="5" builtinId="19" customBuiltin="1"/>
    <cellStyle name="Encabezado 4 2" xfId="76" xr:uid="{00000000-0005-0000-0000-00004A000000}"/>
    <cellStyle name="Encabezado 4 2 2" xfId="136" xr:uid="{00000000-0005-0000-0000-00004B000000}"/>
    <cellStyle name="Encabezado 4 3" xfId="167" xr:uid="{00000000-0005-0000-0000-00004C000000}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 xr:uid="{00000000-0005-0000-0000-000054000000}"/>
    <cellStyle name="Entrada 2 2" xfId="140" xr:uid="{00000000-0005-0000-0000-000055000000}"/>
    <cellStyle name="Entrada 3" xfId="171" xr:uid="{00000000-0005-0000-0000-000056000000}"/>
    <cellStyle name="Incorrecto" xfId="7" builtinId="27" customBuiltin="1"/>
    <cellStyle name="Incorrecto 2" xfId="78" xr:uid="{00000000-0005-0000-0000-000058000000}"/>
    <cellStyle name="Incorrecto 2 2" xfId="138" xr:uid="{00000000-0005-0000-0000-000059000000}"/>
    <cellStyle name="Incorrecto 3" xfId="169" xr:uid="{00000000-0005-0000-0000-00005A000000}"/>
    <cellStyle name="Millares" xfId="236" builtinId="3"/>
    <cellStyle name="Neutral" xfId="8" builtinId="28" customBuiltin="1"/>
    <cellStyle name="Neutral 2" xfId="79" xr:uid="{00000000-0005-0000-0000-00005D000000}"/>
    <cellStyle name="Neutral 2 2" xfId="139" xr:uid="{00000000-0005-0000-0000-00005E000000}"/>
    <cellStyle name="Neutral 3" xfId="170" xr:uid="{00000000-0005-0000-0000-00005F000000}"/>
    <cellStyle name="Normal" xfId="0" builtinId="0" customBuiltin="1"/>
    <cellStyle name="Normal 10" xfId="231" xr:uid="{00000000-0005-0000-0000-000061000000}"/>
    <cellStyle name="Normal 10 2" xfId="238" xr:uid="{00000000-0005-0000-0000-000062000000}"/>
    <cellStyle name="Normal 12" xfId="237" xr:uid="{00000000-0005-0000-0000-000063000000}"/>
    <cellStyle name="Normal 2" xfId="61" xr:uid="{00000000-0005-0000-0000-000064000000}"/>
    <cellStyle name="Normal 2 2" xfId="68" xr:uid="{00000000-0005-0000-0000-000065000000}"/>
    <cellStyle name="Normal 2 2 2" xfId="93" xr:uid="{00000000-0005-0000-0000-000066000000}"/>
    <cellStyle name="Normal 2 2 2 2" xfId="226" xr:uid="{00000000-0005-0000-0000-000067000000}"/>
    <cellStyle name="Normal 2 2 3" xfId="182" xr:uid="{00000000-0005-0000-0000-000068000000}"/>
    <cellStyle name="Normal 2 3" xfId="90" xr:uid="{00000000-0005-0000-0000-000069000000}"/>
    <cellStyle name="Normal 2 3 2" xfId="208" xr:uid="{00000000-0005-0000-0000-00006A000000}"/>
    <cellStyle name="Normal 2 3 3" xfId="131" xr:uid="{00000000-0005-0000-0000-00006B000000}"/>
    <cellStyle name="Normal 2 4" xfId="200" xr:uid="{00000000-0005-0000-0000-00006C000000}"/>
    <cellStyle name="Normal 2 5" xfId="123" xr:uid="{00000000-0005-0000-0000-00006D000000}"/>
    <cellStyle name="Normal 2 6" xfId="232" xr:uid="{00000000-0005-0000-0000-00006E000000}"/>
    <cellStyle name="Normal 3" xfId="58" xr:uid="{00000000-0005-0000-0000-00006F000000}"/>
    <cellStyle name="Normal 3 2" xfId="62" xr:uid="{00000000-0005-0000-0000-000070000000}"/>
    <cellStyle name="Normal 3 2 2" xfId="69" xr:uid="{00000000-0005-0000-0000-000071000000}"/>
    <cellStyle name="Normal 3 2 2 2" xfId="94" xr:uid="{00000000-0005-0000-0000-000072000000}"/>
    <cellStyle name="Normal 3 2 2 2 2" xfId="225" xr:uid="{00000000-0005-0000-0000-000073000000}"/>
    <cellStyle name="Normal 3 2 2 3" xfId="181" xr:uid="{00000000-0005-0000-0000-000074000000}"/>
    <cellStyle name="Normal 3 2 3" xfId="91" xr:uid="{00000000-0005-0000-0000-000075000000}"/>
    <cellStyle name="Normal 3 2 3 2" xfId="207" xr:uid="{00000000-0005-0000-0000-000076000000}"/>
    <cellStyle name="Normal 3 2 3 3" xfId="130" xr:uid="{00000000-0005-0000-0000-000077000000}"/>
    <cellStyle name="Normal 3 2 4" xfId="205" xr:uid="{00000000-0005-0000-0000-000078000000}"/>
    <cellStyle name="Normal 3 2 5" xfId="128" xr:uid="{00000000-0005-0000-0000-000079000000}"/>
    <cellStyle name="Normal 3 3" xfId="65" xr:uid="{00000000-0005-0000-0000-00007A000000}"/>
    <cellStyle name="Normal 3 3 2" xfId="92" xr:uid="{00000000-0005-0000-0000-00007B000000}"/>
    <cellStyle name="Normal 3 3 2 2" xfId="224" xr:uid="{00000000-0005-0000-0000-00007C000000}"/>
    <cellStyle name="Normal 3 3 2 3" xfId="180" xr:uid="{00000000-0005-0000-0000-00007D000000}"/>
    <cellStyle name="Normal 3 3 3" xfId="204" xr:uid="{00000000-0005-0000-0000-00007E000000}"/>
    <cellStyle name="Normal 3 3 4" xfId="127" xr:uid="{00000000-0005-0000-0000-00007F000000}"/>
    <cellStyle name="Normal 3 4" xfId="89" xr:uid="{00000000-0005-0000-0000-000080000000}"/>
    <cellStyle name="Normal 3 4 2" xfId="206" xr:uid="{00000000-0005-0000-0000-000081000000}"/>
    <cellStyle name="Normal 3 4 3" xfId="129" xr:uid="{00000000-0005-0000-0000-000082000000}"/>
    <cellStyle name="Normal 3 5" xfId="124" xr:uid="{00000000-0005-0000-0000-000083000000}"/>
    <cellStyle name="Normal 3 5 2" xfId="201" xr:uid="{00000000-0005-0000-0000-000084000000}"/>
    <cellStyle name="Normal 3 6" xfId="187" xr:uid="{00000000-0005-0000-0000-000085000000}"/>
    <cellStyle name="Normal 3 7" xfId="122" xr:uid="{00000000-0005-0000-0000-000086000000}"/>
    <cellStyle name="Normal 4" xfId="64" xr:uid="{00000000-0005-0000-0000-000087000000}"/>
    <cellStyle name="Normal 4 2" xfId="70" xr:uid="{00000000-0005-0000-0000-000088000000}"/>
    <cellStyle name="Normal 4 2 2" xfId="95" xr:uid="{00000000-0005-0000-0000-000089000000}"/>
    <cellStyle name="Normal 4 2 3" xfId="163" xr:uid="{00000000-0005-0000-0000-00008A000000}"/>
    <cellStyle name="Normal 4 3" xfId="202" xr:uid="{00000000-0005-0000-0000-00008B000000}"/>
    <cellStyle name="Normal 4 4" xfId="125" xr:uid="{00000000-0005-0000-0000-00008C000000}"/>
    <cellStyle name="Normal 5" xfId="72" xr:uid="{00000000-0005-0000-0000-00008D000000}"/>
    <cellStyle name="Normal 5 2" xfId="184" xr:uid="{00000000-0005-0000-0000-00008E000000}"/>
    <cellStyle name="Normal 5 2 2" xfId="228" xr:uid="{00000000-0005-0000-0000-00008F000000}"/>
    <cellStyle name="Normal 5 3" xfId="186" xr:uid="{00000000-0005-0000-0000-000090000000}"/>
    <cellStyle name="Normal 5 3 2" xfId="230" xr:uid="{00000000-0005-0000-0000-000091000000}"/>
    <cellStyle name="Normal 5 4" xfId="149" xr:uid="{00000000-0005-0000-0000-000092000000}"/>
    <cellStyle name="Normal 5 4 2" xfId="210" xr:uid="{00000000-0005-0000-0000-000093000000}"/>
    <cellStyle name="Normal 5 5" xfId="203" xr:uid="{00000000-0005-0000-0000-000094000000}"/>
    <cellStyle name="Normal 5 6" xfId="126" xr:uid="{00000000-0005-0000-0000-000095000000}"/>
    <cellStyle name="Normal 6" xfId="71" xr:uid="{00000000-0005-0000-0000-000096000000}"/>
    <cellStyle name="Normal 6 2" xfId="229" xr:uid="{00000000-0005-0000-0000-000097000000}"/>
    <cellStyle name="Normal 6 3" xfId="185" xr:uid="{00000000-0005-0000-0000-000098000000}"/>
    <cellStyle name="Normal 7" xfId="63" xr:uid="{00000000-0005-0000-0000-000099000000}"/>
    <cellStyle name="Normal 8" xfId="1" xr:uid="{00000000-0005-0000-0000-00009A000000}"/>
    <cellStyle name="Normal 9" xfId="96" xr:uid="{00000000-0005-0000-0000-00009B000000}"/>
    <cellStyle name="Notas" xfId="15" builtinId="10" customBuiltin="1"/>
    <cellStyle name="Notas 2" xfId="86" xr:uid="{00000000-0005-0000-0000-00009D000000}"/>
    <cellStyle name="Notas 2 2" xfId="183" xr:uid="{00000000-0005-0000-0000-00009E000000}"/>
    <cellStyle name="Notas 2 2 2" xfId="227" xr:uid="{00000000-0005-0000-0000-00009F000000}"/>
    <cellStyle name="Notas 2 3" xfId="209" xr:uid="{00000000-0005-0000-0000-0000A0000000}"/>
    <cellStyle name="Notas 2 4" xfId="146" xr:uid="{00000000-0005-0000-0000-0000A1000000}"/>
    <cellStyle name="Notas 3" xfId="177" xr:uid="{00000000-0005-0000-0000-0000A2000000}"/>
    <cellStyle name="Notas 4" xfId="150" xr:uid="{00000000-0005-0000-0000-0000A3000000}"/>
    <cellStyle name="Notas 4 2" xfId="211" xr:uid="{00000000-0005-0000-0000-0000A4000000}"/>
    <cellStyle name="Salida" xfId="10" builtinId="21" customBuiltin="1"/>
    <cellStyle name="Salida 2" xfId="81" xr:uid="{00000000-0005-0000-0000-0000A6000000}"/>
    <cellStyle name="Salida 2 2" xfId="141" xr:uid="{00000000-0005-0000-0000-0000A7000000}"/>
    <cellStyle name="Salida 3" xfId="172" xr:uid="{00000000-0005-0000-0000-0000A8000000}"/>
    <cellStyle name="SAPBEXaggData" xfId="18" xr:uid="{00000000-0005-0000-0000-0000A9000000}"/>
    <cellStyle name="SAPBEXaggDataEmph" xfId="19" xr:uid="{00000000-0005-0000-0000-0000AA000000}"/>
    <cellStyle name="SAPBEXaggItem" xfId="20" xr:uid="{00000000-0005-0000-0000-0000AB000000}"/>
    <cellStyle name="SAPBEXaggItemX" xfId="21" xr:uid="{00000000-0005-0000-0000-0000AC000000}"/>
    <cellStyle name="SAPBEXchaText" xfId="22" xr:uid="{00000000-0005-0000-0000-0000AD000000}"/>
    <cellStyle name="SAPBEXexcBad7" xfId="23" xr:uid="{00000000-0005-0000-0000-0000AE000000}"/>
    <cellStyle name="SAPBEXexcBad8" xfId="24" xr:uid="{00000000-0005-0000-0000-0000AF000000}"/>
    <cellStyle name="SAPBEXexcBad9" xfId="25" xr:uid="{00000000-0005-0000-0000-0000B0000000}"/>
    <cellStyle name="SAPBEXexcCritical4" xfId="26" xr:uid="{00000000-0005-0000-0000-0000B1000000}"/>
    <cellStyle name="SAPBEXexcCritical5" xfId="27" xr:uid="{00000000-0005-0000-0000-0000B2000000}"/>
    <cellStyle name="SAPBEXexcCritical6" xfId="28" xr:uid="{00000000-0005-0000-0000-0000B3000000}"/>
    <cellStyle name="SAPBEXexcGood1" xfId="29" xr:uid="{00000000-0005-0000-0000-0000B4000000}"/>
    <cellStyle name="SAPBEXexcGood2" xfId="30" xr:uid="{00000000-0005-0000-0000-0000B5000000}"/>
    <cellStyle name="SAPBEXexcGood3" xfId="31" xr:uid="{00000000-0005-0000-0000-0000B6000000}"/>
    <cellStyle name="SAPBEXfilterDrill" xfId="32" xr:uid="{00000000-0005-0000-0000-0000B7000000}"/>
    <cellStyle name="SAPBEXfilterItem" xfId="33" xr:uid="{00000000-0005-0000-0000-0000B8000000}"/>
    <cellStyle name="SAPBEXfilterText" xfId="34" xr:uid="{00000000-0005-0000-0000-0000B9000000}"/>
    <cellStyle name="SAPBEXformats" xfId="35" xr:uid="{00000000-0005-0000-0000-0000BA000000}"/>
    <cellStyle name="SAPBEXheaderItem" xfId="36" xr:uid="{00000000-0005-0000-0000-0000BB000000}"/>
    <cellStyle name="SAPBEXheaderItem 2" xfId="66" xr:uid="{00000000-0005-0000-0000-0000BC000000}"/>
    <cellStyle name="SAPBEXheaderItem 3" xfId="59" xr:uid="{00000000-0005-0000-0000-0000BD000000}"/>
    <cellStyle name="SAPBEXheaderText" xfId="37" xr:uid="{00000000-0005-0000-0000-0000BE000000}"/>
    <cellStyle name="SAPBEXheaderText 2" xfId="67" xr:uid="{00000000-0005-0000-0000-0000BF000000}"/>
    <cellStyle name="SAPBEXheaderText 3" xfId="60" xr:uid="{00000000-0005-0000-0000-0000C0000000}"/>
    <cellStyle name="SAPBEXHLevel0" xfId="38" xr:uid="{00000000-0005-0000-0000-0000C1000000}"/>
    <cellStyle name="SAPBEXHLevel0X" xfId="39" xr:uid="{00000000-0005-0000-0000-0000C2000000}"/>
    <cellStyle name="SAPBEXHLevel1" xfId="40" xr:uid="{00000000-0005-0000-0000-0000C3000000}"/>
    <cellStyle name="SAPBEXHLevel1X" xfId="41" xr:uid="{00000000-0005-0000-0000-0000C4000000}"/>
    <cellStyle name="SAPBEXHLevel2" xfId="42" xr:uid="{00000000-0005-0000-0000-0000C5000000}"/>
    <cellStyle name="SAPBEXHLevel2X" xfId="43" xr:uid="{00000000-0005-0000-0000-0000C6000000}"/>
    <cellStyle name="SAPBEXHLevel3" xfId="44" xr:uid="{00000000-0005-0000-0000-0000C7000000}"/>
    <cellStyle name="SAPBEXHLevel3X" xfId="45" xr:uid="{00000000-0005-0000-0000-0000C8000000}"/>
    <cellStyle name="SAPBEXinputData" xfId="46" xr:uid="{00000000-0005-0000-0000-0000C9000000}"/>
    <cellStyle name="SAPBEXresData" xfId="47" xr:uid="{00000000-0005-0000-0000-0000CA000000}"/>
    <cellStyle name="SAPBEXresDataEmph" xfId="48" xr:uid="{00000000-0005-0000-0000-0000CB000000}"/>
    <cellStyle name="SAPBEXresItem" xfId="49" xr:uid="{00000000-0005-0000-0000-0000CC000000}"/>
    <cellStyle name="SAPBEXresItemX" xfId="50" xr:uid="{00000000-0005-0000-0000-0000CD000000}"/>
    <cellStyle name="SAPBEXstdData" xfId="51" xr:uid="{00000000-0005-0000-0000-0000CE000000}"/>
    <cellStyle name="SAPBEXstdDataEmph" xfId="52" xr:uid="{00000000-0005-0000-0000-0000CF000000}"/>
    <cellStyle name="SAPBEXstdItem" xfId="53" xr:uid="{00000000-0005-0000-0000-0000D0000000}"/>
    <cellStyle name="SAPBEXstdItemX" xfId="54" xr:uid="{00000000-0005-0000-0000-0000D1000000}"/>
    <cellStyle name="SAPBEXtitle" xfId="55" xr:uid="{00000000-0005-0000-0000-0000D2000000}"/>
    <cellStyle name="SAPBEXundefined" xfId="56" xr:uid="{00000000-0005-0000-0000-0000D3000000}"/>
    <cellStyle name="Sheet Title" xfId="57" xr:uid="{00000000-0005-0000-0000-0000D4000000}"/>
    <cellStyle name="Texto de advertencia" xfId="14" builtinId="11" customBuiltin="1"/>
    <cellStyle name="Texto de advertencia 2" xfId="85" xr:uid="{00000000-0005-0000-0000-0000D6000000}"/>
    <cellStyle name="Texto de advertencia 2 2" xfId="145" xr:uid="{00000000-0005-0000-0000-0000D7000000}"/>
    <cellStyle name="Texto de advertencia 3" xfId="176" xr:uid="{00000000-0005-0000-0000-0000D8000000}"/>
    <cellStyle name="Texto explicativo" xfId="16" builtinId="53" customBuiltin="1"/>
    <cellStyle name="Texto explicativo 2" xfId="87" xr:uid="{00000000-0005-0000-0000-0000DA000000}"/>
    <cellStyle name="Texto explicativo 2 2" xfId="147" xr:uid="{00000000-0005-0000-0000-0000DB000000}"/>
    <cellStyle name="Texto explicativo 3" xfId="178" xr:uid="{00000000-0005-0000-0000-0000DC000000}"/>
    <cellStyle name="Título" xfId="97" builtinId="15" customBuiltin="1"/>
    <cellStyle name="Título 1 2" xfId="73" xr:uid="{00000000-0005-0000-0000-0000DE000000}"/>
    <cellStyle name="Título 1 2 2" xfId="133" xr:uid="{00000000-0005-0000-0000-0000DF000000}"/>
    <cellStyle name="Título 1 3" xfId="164" xr:uid="{00000000-0005-0000-0000-0000E0000000}"/>
    <cellStyle name="Título 2" xfId="3" builtinId="17" customBuiltin="1"/>
    <cellStyle name="Título 2 2" xfId="74" xr:uid="{00000000-0005-0000-0000-0000E2000000}"/>
    <cellStyle name="Título 2 2 2" xfId="134" xr:uid="{00000000-0005-0000-0000-0000E3000000}"/>
    <cellStyle name="Título 2 3" xfId="165" xr:uid="{00000000-0005-0000-0000-0000E4000000}"/>
    <cellStyle name="Título 3" xfId="4" builtinId="18" customBuiltin="1"/>
    <cellStyle name="Título 3 2" xfId="75" xr:uid="{00000000-0005-0000-0000-0000E6000000}"/>
    <cellStyle name="Título 3 2 2" xfId="135" xr:uid="{00000000-0005-0000-0000-0000E7000000}"/>
    <cellStyle name="Título 3 3" xfId="166" xr:uid="{00000000-0005-0000-0000-0000E8000000}"/>
    <cellStyle name="Título 4" xfId="132" xr:uid="{00000000-0005-0000-0000-0000E9000000}"/>
    <cellStyle name="Título 4 2" xfId="233" xr:uid="{00000000-0005-0000-0000-0000EA000000}"/>
    <cellStyle name="Total" xfId="17" builtinId="25" customBuiltin="1"/>
    <cellStyle name="Total 2" xfId="88" xr:uid="{00000000-0005-0000-0000-0000EC000000}"/>
    <cellStyle name="Total 2 2" xfId="148" xr:uid="{00000000-0005-0000-0000-0000ED000000}"/>
    <cellStyle name="Total 3" xfId="179" xr:uid="{00000000-0005-0000-0000-0000EE000000}"/>
  </cellStyles>
  <dxfs count="3">
    <dxf>
      <font>
        <b/>
        <i val="0"/>
      </font>
      <numFmt numFmtId="168" formatCode="\ \ \ \ \ "/>
      <fill>
        <patternFill>
          <bgColor theme="0"/>
        </patternFill>
      </fill>
    </dxf>
    <dxf>
      <font>
        <b/>
        <i val="0"/>
      </font>
      <numFmt numFmtId="168" formatCode="\ \ \ \ \ "/>
      <fill>
        <patternFill>
          <bgColor theme="0"/>
        </patternFill>
      </fill>
    </dxf>
    <dxf>
      <font>
        <b/>
        <i val="0"/>
      </font>
      <numFmt numFmtId="168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1273175</xdr:colOff>
      <xdr:row>5</xdr:row>
      <xdr:rowOff>149225</xdr:rowOff>
    </xdr:to>
    <xdr:pic macro="[1]!DesignIconClicked">
      <xdr:nvPicPr>
        <xdr:cNvPr id="2" name="BExVRM4UL2KAFP422ZW8V5ZVQPVD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809625"/>
          <a:ext cx="127317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3530600</xdr:colOff>
      <xdr:row>5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9625"/>
          <a:ext cx="3530600" cy="1492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1225550</xdr:colOff>
      <xdr:row>5</xdr:row>
      <xdr:rowOff>149225</xdr:rowOff>
    </xdr:to>
    <xdr:pic macro="[1]!DesignIconClicked">
      <xdr:nvPicPr>
        <xdr:cNvPr id="4" name="BExQ300FMJ3CT4NNTNGF6NB2XDEG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809625"/>
          <a:ext cx="1225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809625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6" name="BExF34HHOD18AU7XXMEDHEW4B1FX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809625"/>
          <a:ext cx="0" cy="149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27214</xdr:rowOff>
    </xdr:from>
    <xdr:to>
      <xdr:col>1</xdr:col>
      <xdr:colOff>925285</xdr:colOff>
      <xdr:row>9</xdr:row>
      <xdr:rowOff>432404</xdr:rowOff>
    </xdr:to>
    <xdr:pic>
      <xdr:nvPicPr>
        <xdr:cNvPr id="7" name="Imagen 6" descr="Secretaría de Finanzas y Administració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0214"/>
          <a:ext cx="4463142" cy="816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74"/>
  <sheetViews>
    <sheetView showGridLines="0" tabSelected="1" topLeftCell="A4" zoomScale="90" zoomScaleNormal="90" workbookViewId="0">
      <selection activeCell="O16" sqref="O16"/>
    </sheetView>
  </sheetViews>
  <sheetFormatPr baseColWidth="10" defaultColWidth="11.42578125" defaultRowHeight="15"/>
  <cols>
    <col min="1" max="1" width="53.140625" style="23" customWidth="1"/>
    <col min="2" max="2" width="50.28515625" style="23" customWidth="1"/>
    <col min="3" max="3" width="10.140625" style="23" hidden="1" customWidth="1"/>
    <col min="4" max="4" width="4.42578125" style="23" hidden="1" customWidth="1"/>
    <col min="5" max="5" width="13.85546875" style="23" hidden="1" customWidth="1"/>
    <col min="6" max="6" width="3.7109375" style="23" hidden="1" customWidth="1"/>
    <col min="7" max="7" width="9.28515625" style="23" hidden="1" customWidth="1"/>
    <col min="8" max="8" width="22.5703125" style="23" bestFit="1" customWidth="1"/>
    <col min="9" max="9" width="24.7109375" style="23" bestFit="1" customWidth="1"/>
    <col min="10" max="10" width="25.7109375" style="23" bestFit="1" customWidth="1"/>
    <col min="11" max="11" width="11.42578125" style="24"/>
    <col min="12" max="12" width="21.28515625" style="24" customWidth="1"/>
    <col min="13" max="13" width="19.42578125" style="24" bestFit="1" customWidth="1"/>
    <col min="14" max="14" width="18.28515625" style="24" bestFit="1" customWidth="1"/>
    <col min="15" max="15" width="14.85546875" style="24" bestFit="1" customWidth="1"/>
    <col min="16" max="34" width="11.42578125" style="24"/>
    <col min="35" max="16384" width="11.42578125" style="23"/>
  </cols>
  <sheetData>
    <row r="1" spans="1:34" ht="12.75" customHeight="1"/>
    <row r="2" spans="1:34" ht="12.75" customHeight="1"/>
    <row r="3" spans="1:34" ht="12.75" customHeight="1"/>
    <row r="4" spans="1:34" ht="12.75" customHeight="1"/>
    <row r="5" spans="1:34" ht="12.75" customHeight="1"/>
    <row r="6" spans="1:34" s="27" customFormat="1" ht="12.75" customHeight="1">
      <c r="A6" s="25" t="s">
        <v>56</v>
      </c>
      <c r="B6" s="26"/>
      <c r="C6" s="25" t="s">
        <v>58</v>
      </c>
      <c r="E6" s="25" t="s">
        <v>56</v>
      </c>
      <c r="G6" s="27" t="str">
        <f>IF(E6="001","Enero",IF(E6="002","Febrero",IF(E6="003","Marzo",IF(E6="004","Abril",IF(E6="005","Mayo",IF(E6="006","Junio",IF(E6="007","Julio",IF(E6="008","Agosto",IF(E6="009","Septiembre",IF(E6="010","Octubre",IF(E6="011","Noviembre","Diciembre")))))))))))</f>
        <v>Diciembre</v>
      </c>
      <c r="I6" s="25"/>
      <c r="J6" s="25" t="s">
        <v>55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12.75" customHeight="1" thickBot="1"/>
    <row r="8" spans="1:34" ht="15.75">
      <c r="A8" s="48" t="s">
        <v>5</v>
      </c>
      <c r="B8" s="49"/>
      <c r="C8" s="49"/>
      <c r="D8" s="49"/>
      <c r="E8" s="49"/>
      <c r="F8" s="49"/>
      <c r="G8" s="49"/>
      <c r="H8" s="49"/>
      <c r="I8" s="49"/>
      <c r="J8" s="49"/>
      <c r="K8" s="73"/>
      <c r="L8" s="74"/>
    </row>
    <row r="9" spans="1:34" ht="15.75">
      <c r="A9" s="50" t="s">
        <v>2</v>
      </c>
      <c r="B9" s="64"/>
      <c r="C9" s="64"/>
      <c r="D9" s="64"/>
      <c r="E9" s="64"/>
      <c r="F9" s="64"/>
      <c r="G9" s="64"/>
      <c r="H9" s="64"/>
      <c r="I9" s="64"/>
      <c r="J9" s="64"/>
      <c r="K9" s="75"/>
      <c r="L9" s="76"/>
    </row>
    <row r="10" spans="1:34" ht="34.5" customHeight="1">
      <c r="A10" s="51" t="s">
        <v>73</v>
      </c>
      <c r="B10" s="65"/>
      <c r="C10" s="65"/>
      <c r="D10" s="65"/>
      <c r="E10" s="65"/>
      <c r="F10" s="65"/>
      <c r="G10" s="65"/>
      <c r="H10" s="65"/>
      <c r="I10" s="65"/>
      <c r="J10" s="65"/>
      <c r="K10" s="75"/>
      <c r="L10" s="76"/>
    </row>
    <row r="11" spans="1:34" ht="13.5" customHeight="1" thickBot="1">
      <c r="A11" s="46" t="s">
        <v>74</v>
      </c>
      <c r="B11" s="47"/>
      <c r="C11" s="47"/>
      <c r="D11" s="47"/>
      <c r="E11" s="47"/>
      <c r="F11" s="47"/>
      <c r="G11" s="47"/>
      <c r="H11" s="47"/>
      <c r="I11" s="47"/>
      <c r="J11" s="47"/>
      <c r="K11" s="75"/>
      <c r="L11" s="76"/>
    </row>
    <row r="12" spans="1:34" ht="32.25" customHeight="1">
      <c r="A12" s="54" t="s">
        <v>0</v>
      </c>
      <c r="B12" s="55"/>
      <c r="C12" s="55"/>
      <c r="D12" s="55"/>
      <c r="E12" s="55"/>
      <c r="F12" s="55"/>
      <c r="G12" s="56"/>
      <c r="H12" s="52" t="s">
        <v>65</v>
      </c>
      <c r="I12" s="52" t="s">
        <v>1</v>
      </c>
      <c r="J12" s="66" t="s">
        <v>2</v>
      </c>
      <c r="K12" s="77" t="s">
        <v>75</v>
      </c>
      <c r="L12" s="77" t="s">
        <v>76</v>
      </c>
    </row>
    <row r="13" spans="1:34" ht="15.75" thickBot="1">
      <c r="A13" s="57"/>
      <c r="B13" s="58"/>
      <c r="C13" s="58"/>
      <c r="D13" s="58"/>
      <c r="E13" s="58"/>
      <c r="F13" s="58"/>
      <c r="G13" s="59"/>
      <c r="H13" s="53"/>
      <c r="I13" s="53"/>
      <c r="J13" s="67"/>
      <c r="K13" s="83"/>
      <c r="L13" s="83"/>
    </row>
    <row r="14" spans="1:34" ht="16.5" thickBot="1">
      <c r="A14" s="54" t="s">
        <v>66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6"/>
    </row>
    <row r="15" spans="1:34" ht="15.75">
      <c r="A15" s="60"/>
      <c r="B15" s="61"/>
      <c r="C15" s="28"/>
      <c r="D15" s="28"/>
      <c r="E15" s="28"/>
      <c r="F15" s="28"/>
      <c r="G15" s="28"/>
      <c r="H15" s="20"/>
      <c r="I15" s="20"/>
      <c r="J15" s="68"/>
      <c r="K15" s="78"/>
      <c r="L15" s="78"/>
    </row>
    <row r="16" spans="1:34">
      <c r="A16" s="29"/>
      <c r="B16" s="30" t="s">
        <v>71</v>
      </c>
      <c r="C16" s="31"/>
      <c r="D16" s="31"/>
      <c r="E16" s="31"/>
      <c r="F16" s="31"/>
      <c r="G16" s="31"/>
      <c r="H16" s="41">
        <v>0</v>
      </c>
      <c r="I16" s="22">
        <v>1372239.25</v>
      </c>
      <c r="J16" s="69">
        <f>+H16-I16</f>
        <v>-1372239.25</v>
      </c>
      <c r="K16" s="78"/>
      <c r="L16" s="80"/>
      <c r="M16" s="32"/>
      <c r="O16" s="33"/>
    </row>
    <row r="17" spans="1:15">
      <c r="A17" s="29"/>
      <c r="B17" s="30" t="s">
        <v>61</v>
      </c>
      <c r="C17" s="34"/>
      <c r="D17" s="34"/>
      <c r="E17" s="34"/>
      <c r="F17" s="34"/>
      <c r="G17" s="34"/>
      <c r="H17" s="41">
        <v>0</v>
      </c>
      <c r="I17" s="22">
        <v>136165517.19</v>
      </c>
      <c r="J17" s="69">
        <f t="shared" ref="J17:J20" si="0">+H17-I17</f>
        <v>-136165517.19</v>
      </c>
      <c r="K17" s="78"/>
      <c r="L17" s="80"/>
      <c r="M17" s="32"/>
      <c r="O17" s="33"/>
    </row>
    <row r="18" spans="1:15">
      <c r="A18" s="29"/>
      <c r="B18" s="30" t="s">
        <v>62</v>
      </c>
      <c r="C18" s="34"/>
      <c r="D18" s="34"/>
      <c r="E18" s="34"/>
      <c r="F18" s="34"/>
      <c r="G18" s="34"/>
      <c r="H18" s="41">
        <v>0</v>
      </c>
      <c r="I18" s="22">
        <v>16987518.690000001</v>
      </c>
      <c r="J18" s="69">
        <f t="shared" si="0"/>
        <v>-16987518.690000001</v>
      </c>
      <c r="K18" s="78"/>
      <c r="L18" s="80"/>
      <c r="M18" s="32"/>
      <c r="O18" s="33"/>
    </row>
    <row r="19" spans="1:15">
      <c r="A19" s="29"/>
      <c r="B19" s="30" t="s">
        <v>60</v>
      </c>
      <c r="C19" s="34"/>
      <c r="D19" s="34"/>
      <c r="E19" s="34"/>
      <c r="F19" s="34"/>
      <c r="G19" s="34"/>
      <c r="H19" s="41">
        <v>0</v>
      </c>
      <c r="I19" s="22">
        <v>1673528.51</v>
      </c>
      <c r="J19" s="69">
        <f t="shared" si="0"/>
        <v>-1673528.51</v>
      </c>
      <c r="K19" s="78"/>
      <c r="L19" s="81"/>
      <c r="M19" s="32"/>
      <c r="O19" s="33"/>
    </row>
    <row r="20" spans="1:15">
      <c r="A20" s="29"/>
      <c r="B20" s="30" t="s">
        <v>72</v>
      </c>
      <c r="C20" s="34"/>
      <c r="D20" s="34"/>
      <c r="E20" s="34"/>
      <c r="F20" s="34"/>
      <c r="G20" s="34"/>
      <c r="H20" s="41">
        <v>0</v>
      </c>
      <c r="I20" s="22">
        <v>2832472.0100000002</v>
      </c>
      <c r="J20" s="69">
        <f t="shared" si="0"/>
        <v>-2832472.0100000002</v>
      </c>
      <c r="K20" s="78"/>
      <c r="L20" s="80"/>
      <c r="M20" s="32"/>
      <c r="N20" s="33"/>
      <c r="O20" s="33"/>
    </row>
    <row r="21" spans="1:15" ht="15.75" thickBot="1">
      <c r="A21" s="84" t="s">
        <v>68</v>
      </c>
      <c r="B21" s="85"/>
      <c r="C21" s="86"/>
      <c r="D21" s="86"/>
      <c r="E21" s="86"/>
      <c r="F21" s="86"/>
      <c r="G21" s="86"/>
      <c r="H21" s="87">
        <f>SUM(H16:H20)</f>
        <v>0</v>
      </c>
      <c r="I21" s="88">
        <f>SUM(I16:I20)</f>
        <v>159031275.64999998</v>
      </c>
      <c r="J21" s="89">
        <f>SUM(J16:J20)</f>
        <v>-159031275.64999998</v>
      </c>
      <c r="K21" s="90"/>
      <c r="L21" s="91"/>
      <c r="M21" s="35"/>
    </row>
    <row r="22" spans="1:15" ht="16.5" thickBot="1">
      <c r="A22" s="98" t="s">
        <v>67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100"/>
    </row>
    <row r="23" spans="1:15">
      <c r="A23" s="92" t="str">
        <f>IF(fuente1!B11="Resultado total",IFERROR(VLOOKUP(fuente1!A11,Leyendas!$B$2:$C$12,2,FALSE),""),IF(fuente1!B11="","",""))</f>
        <v/>
      </c>
      <c r="B23" s="93" t="str">
        <f>IF(fuente1!B11="Resultado total","",IF(fuente1!B11="","",fuente1!B11))</f>
        <v/>
      </c>
      <c r="C23" s="94"/>
      <c r="D23" s="94"/>
      <c r="E23" s="94"/>
      <c r="F23" s="94"/>
      <c r="G23" s="94"/>
      <c r="H23" s="95" t="str">
        <f>IF(AND($A23="",$B23=""),"",IF(fuente1!C11="",0,fuente1!C11))</f>
        <v/>
      </c>
      <c r="I23" s="95" t="str">
        <f>IF(AND($A23="",$B23=""),"",IF(fuente1!D11="",0,fuente1!D11))</f>
        <v/>
      </c>
      <c r="J23" s="96" t="str">
        <f>IF(AND($A23="",$B23=""),"",IF(fuente1!E11="",0,fuente1!E11))</f>
        <v/>
      </c>
      <c r="K23" s="82"/>
      <c r="L23" s="97"/>
    </row>
    <row r="24" spans="1:15">
      <c r="A24" s="29" t="str">
        <f>IF(fuente1!B12="Resultado total",IFERROR(VLOOKUP(fuente1!A12,Leyendas!$B$2:$C$12,2,FALSE),""),IF(fuente1!B12="","",""))</f>
        <v/>
      </c>
      <c r="B24" s="30" t="str">
        <f>IF(fuente1!B12="Resultado total","",IF(fuente1!B12="","",fuente1!B12))</f>
        <v/>
      </c>
      <c r="C24" s="34"/>
      <c r="D24" s="34"/>
      <c r="E24" s="34"/>
      <c r="F24" s="34"/>
      <c r="G24" s="34"/>
      <c r="H24" s="21" t="str">
        <f>IF(AND($A24="",$B24=""),"",IF(fuente1!C12="",0,fuente1!C12))</f>
        <v/>
      </c>
      <c r="I24" s="21" t="str">
        <f>IF(AND($A24="",$B24=""),"",IF(fuente1!D12="",0,fuente1!D12))</f>
        <v/>
      </c>
      <c r="J24" s="70" t="str">
        <f>IF(AND($A24="",$B24=""),"",IF(fuente1!E12="",0,fuente1!E12))</f>
        <v/>
      </c>
      <c r="K24" s="78"/>
      <c r="L24" s="78"/>
    </row>
    <row r="25" spans="1:15">
      <c r="A25" s="37" t="s">
        <v>69</v>
      </c>
      <c r="B25" s="38" t="str">
        <f>IF(fuente1!B13="Resultado total","",IF(fuente1!B13="","",fuente1!B13))</f>
        <v/>
      </c>
      <c r="C25" s="39"/>
      <c r="D25" s="39"/>
      <c r="E25" s="39"/>
      <c r="F25" s="39"/>
      <c r="G25" s="39"/>
      <c r="H25" s="40">
        <f>IF(AND($A25="",$B25=""),"",IF(fuente1!C13="",0,fuente1!C13))</f>
        <v>0</v>
      </c>
      <c r="I25" s="40">
        <f>IF(AND($A25="",$B25=""),"",IF(fuente1!D13="",0,fuente1!D13))</f>
        <v>0</v>
      </c>
      <c r="J25" s="71">
        <f>IF(AND($A25="",$B25=""),"",IF(fuente1!E13="",0,fuente1!E13))</f>
        <v>0</v>
      </c>
      <c r="K25" s="78"/>
      <c r="L25" s="78"/>
    </row>
    <row r="26" spans="1:15">
      <c r="A26" s="29" t="str">
        <f>IF(fuente1!B14="Resultado total",IFERROR(VLOOKUP(fuente1!A14,Leyendas!$B$2:$C$12,2,FALSE),""),IF(fuente1!B14="","",""))</f>
        <v/>
      </c>
      <c r="B26" s="30" t="str">
        <f>IF(fuente1!B14="Resultado total","",IF(fuente1!B14="","",fuente1!B14))</f>
        <v/>
      </c>
      <c r="C26" s="34"/>
      <c r="D26" s="34"/>
      <c r="E26" s="34"/>
      <c r="F26" s="34"/>
      <c r="G26" s="34"/>
      <c r="H26" s="21" t="str">
        <f>IF(AND($A26="",$B26=""),"",IF(fuente1!C14="",0,fuente1!C14))</f>
        <v/>
      </c>
      <c r="I26" s="21" t="str">
        <f>IF(AND($A26="",$B26=""),"",IF(fuente1!D14="",0,fuente1!D14))</f>
        <v/>
      </c>
      <c r="J26" s="70" t="str">
        <f>IF(AND($A26="",$B26=""),"",IF(fuente1!E14="",0,fuente1!E14))</f>
        <v/>
      </c>
      <c r="K26" s="78"/>
      <c r="L26" s="78"/>
    </row>
    <row r="27" spans="1:15">
      <c r="A27" s="29" t="str">
        <f>IF(fuente1!B15="Resultado total",IFERROR(VLOOKUP(fuente1!A15,Leyendas!$B$2:$C$12,2,FALSE),""),IF(fuente1!B15="","",""))</f>
        <v/>
      </c>
      <c r="B27" s="30" t="str">
        <f>IF(fuente1!B15="Resultado total","",IF(fuente1!B15="","",fuente1!B15))</f>
        <v/>
      </c>
      <c r="C27" s="34"/>
      <c r="D27" s="34"/>
      <c r="E27" s="34"/>
      <c r="F27" s="34"/>
      <c r="G27" s="34"/>
      <c r="H27" s="21" t="str">
        <f>IF(AND($A27="",$B27=""),"",IF(fuente1!C15="",0,fuente1!C15))</f>
        <v/>
      </c>
      <c r="I27" s="21" t="str">
        <f>IF(AND($A27="",$B27=""),"",IF(fuente1!D15="",0,fuente1!D15))</f>
        <v/>
      </c>
      <c r="J27" s="70" t="str">
        <f>IF(AND($A27="",$B27=""),"",IF(fuente1!E15="",0,fuente1!E15))</f>
        <v/>
      </c>
      <c r="K27" s="78"/>
      <c r="L27" s="78"/>
    </row>
    <row r="28" spans="1:1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78"/>
      <c r="L28" s="78"/>
      <c r="N28" s="36"/>
    </row>
    <row r="29" spans="1:15" ht="15.75" thickBot="1">
      <c r="A29" s="44" t="s">
        <v>70</v>
      </c>
      <c r="B29" s="45"/>
      <c r="C29" s="42"/>
      <c r="D29" s="42"/>
      <c r="E29" s="42"/>
      <c r="F29" s="42"/>
      <c r="G29" s="42"/>
      <c r="H29" s="43">
        <v>0</v>
      </c>
      <c r="I29" s="42">
        <f>+SUMIF($B16:$B27,"",I16:I27)</f>
        <v>159031275.64999998</v>
      </c>
      <c r="J29" s="72">
        <f>+SUMIF($B16:$B27,"",J16:J27)</f>
        <v>-159031275.64999998</v>
      </c>
      <c r="K29" s="79"/>
      <c r="L29" s="79"/>
    </row>
    <row r="31" spans="1:15" s="24" customFormat="1"/>
    <row r="32" spans="1:15" s="24" customFormat="1"/>
    <row r="33" s="24" customFormat="1"/>
    <row r="34" s="24" customFormat="1"/>
    <row r="35" s="24" customFormat="1"/>
    <row r="36" s="24" customFormat="1"/>
    <row r="37" s="24" customFormat="1"/>
    <row r="38" s="24" customFormat="1"/>
    <row r="39" s="24" customFormat="1"/>
    <row r="40" s="24" customFormat="1"/>
    <row r="41" s="24" customFormat="1"/>
    <row r="42" s="24" customFormat="1"/>
    <row r="43" s="24" customFormat="1"/>
    <row r="44" s="24" customFormat="1"/>
    <row r="45" s="24" customFormat="1"/>
    <row r="46" s="24" customFormat="1"/>
    <row r="47" s="24" customFormat="1"/>
    <row r="48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</sheetData>
  <mergeCells count="15">
    <mergeCell ref="K12:K13"/>
    <mergeCell ref="L12:L13"/>
    <mergeCell ref="A14:L14"/>
    <mergeCell ref="A22:L22"/>
    <mergeCell ref="A29:B29"/>
    <mergeCell ref="A11:J11"/>
    <mergeCell ref="A8:J8"/>
    <mergeCell ref="A9:J9"/>
    <mergeCell ref="A10:J10"/>
    <mergeCell ref="H12:H13"/>
    <mergeCell ref="I12:I13"/>
    <mergeCell ref="J12:J13"/>
    <mergeCell ref="A12:G13"/>
    <mergeCell ref="A15:B15"/>
    <mergeCell ref="A28:J2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2CC75A4-3AE6-4D4F-B53A-AFD9FD0646C8}">
            <xm:f>fuente1!B2="Resultado total"</xm:f>
            <x14:dxf>
              <font>
                <b/>
                <i val="0"/>
              </font>
              <numFmt numFmtId="168" formatCode="\ \ \ \ \ "/>
              <fill>
                <patternFill>
                  <bgColor theme="0"/>
                </patternFill>
              </fill>
            </x14:dxf>
          </x14:cfRule>
          <xm:sqref>A16:B16</xm:sqref>
        </x14:conditionalFormatting>
        <x14:conditionalFormatting xmlns:xm="http://schemas.microsoft.com/office/excel/2006/main">
          <x14:cfRule type="expression" priority="3" id="{E172242B-44B6-46A9-8B07-FBE3747887BD}">
            <xm:f>fuente1!B5="Resultado total"</xm:f>
            <x14:dxf>
              <font>
                <b/>
                <i val="0"/>
              </font>
              <numFmt numFmtId="168" formatCode="\ \ \ \ \ "/>
              <fill>
                <patternFill>
                  <bgColor theme="0"/>
                </patternFill>
              </fill>
            </x14:dxf>
          </x14:cfRule>
          <xm:sqref>A17:B19 A20 A21:B21 A23:B27</xm:sqref>
        </x14:conditionalFormatting>
        <x14:conditionalFormatting xmlns:xm="http://schemas.microsoft.com/office/excel/2006/main">
          <x14:cfRule type="expression" priority="1" id="{9C7588F9-D229-4B5D-8633-AC6D896166C3}">
            <xm:f>fuente1!C7="Resultado total"</xm:f>
            <x14:dxf>
              <font>
                <b/>
                <i val="0"/>
              </font>
              <numFmt numFmtId="168" formatCode="\ \ \ \ \ "/>
              <fill>
                <patternFill>
                  <bgColor theme="0"/>
                </patternFill>
              </fill>
            </x14:dxf>
          </x14:cfRule>
          <xm:sqref>B20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22"/>
  <sheetViews>
    <sheetView workbookViewId="0">
      <selection activeCell="B10" sqref="B10"/>
    </sheetView>
  </sheetViews>
  <sheetFormatPr baseColWidth="10" defaultRowHeight="12.75"/>
  <sheetData>
    <row r="3" spans="2:11">
      <c r="B3" s="15" t="s">
        <v>14</v>
      </c>
      <c r="C3" s="15" t="s">
        <v>15</v>
      </c>
      <c r="D3" s="15"/>
      <c r="E3" s="15" t="s">
        <v>16</v>
      </c>
      <c r="F3" s="15" t="s">
        <v>17</v>
      </c>
      <c r="G3" s="15"/>
      <c r="H3" s="15"/>
      <c r="I3" s="15"/>
      <c r="J3" s="15"/>
      <c r="K3" s="15"/>
    </row>
    <row r="4" spans="2:11">
      <c r="B4" s="16" t="s">
        <v>55</v>
      </c>
      <c r="C4" s="16" t="s">
        <v>57</v>
      </c>
      <c r="D4" s="15"/>
      <c r="E4" s="15" t="str">
        <f>+VLOOKUP(MID(B4,4,3),$I$4:$J$15,2,FALSE)</f>
        <v>Enero</v>
      </c>
      <c r="F4" s="15" t="str">
        <f>+VLOOKUP(RIGHT(B4,3),$I$4:$J$15,2,FALSE)</f>
        <v>Marzo</v>
      </c>
      <c r="G4" s="15"/>
      <c r="H4" s="15"/>
      <c r="I4" s="15" t="s">
        <v>20</v>
      </c>
      <c r="J4" s="15" t="s">
        <v>18</v>
      </c>
      <c r="K4" s="16" t="s">
        <v>21</v>
      </c>
    </row>
    <row r="5" spans="2:11">
      <c r="B5" s="15"/>
      <c r="C5" s="15"/>
      <c r="D5" s="15"/>
      <c r="E5" s="15" t="str">
        <f>+VLOOKUP(E4,$J$4:$K$15,2,FALSE)</f>
        <v>01</v>
      </c>
      <c r="F5" s="15" t="str">
        <f>+VLOOKUP(F4,$J$4:$K$15,2,FALSE)</f>
        <v>03</v>
      </c>
      <c r="G5" s="15"/>
      <c r="H5" s="15"/>
      <c r="I5" s="15" t="s">
        <v>23</v>
      </c>
      <c r="J5" s="15" t="s">
        <v>24</v>
      </c>
      <c r="K5" s="16" t="s">
        <v>25</v>
      </c>
    </row>
    <row r="6" spans="2:11">
      <c r="B6" s="15" t="s">
        <v>26</v>
      </c>
      <c r="C6" s="15"/>
      <c r="D6" s="15"/>
      <c r="E6" s="15"/>
      <c r="F6" s="15"/>
      <c r="G6" s="15"/>
      <c r="H6" s="15"/>
      <c r="I6" s="15" t="s">
        <v>27</v>
      </c>
      <c r="J6" s="15" t="s">
        <v>19</v>
      </c>
      <c r="K6" s="16" t="s">
        <v>22</v>
      </c>
    </row>
    <row r="7" spans="2:11">
      <c r="B7" s="15"/>
      <c r="C7" s="15"/>
      <c r="D7" s="15"/>
      <c r="E7" s="15"/>
      <c r="F7" s="15"/>
      <c r="G7" s="15"/>
      <c r="H7" s="15"/>
      <c r="I7" s="15" t="s">
        <v>28</v>
      </c>
      <c r="J7" s="15" t="s">
        <v>29</v>
      </c>
      <c r="K7" s="16" t="s">
        <v>30</v>
      </c>
    </row>
    <row r="8" spans="2:11">
      <c r="B8" s="15"/>
      <c r="C8" s="15"/>
      <c r="D8" s="15"/>
      <c r="E8" s="15"/>
      <c r="F8" s="15"/>
      <c r="G8" s="15"/>
      <c r="H8" s="15"/>
      <c r="I8" s="15" t="s">
        <v>31</v>
      </c>
      <c r="J8" s="15" t="s">
        <v>32</v>
      </c>
      <c r="K8" s="16" t="s">
        <v>33</v>
      </c>
    </row>
    <row r="9" spans="2:11">
      <c r="B9" s="15"/>
      <c r="C9" s="15"/>
      <c r="D9" s="15"/>
      <c r="E9" s="15"/>
      <c r="F9" s="15"/>
      <c r="G9" s="15"/>
      <c r="H9" s="15"/>
      <c r="I9" s="15" t="s">
        <v>34</v>
      </c>
      <c r="J9" s="15" t="s">
        <v>35</v>
      </c>
      <c r="K9" s="16" t="s">
        <v>36</v>
      </c>
    </row>
    <row r="10" spans="2:11">
      <c r="B10" s="15" t="str">
        <f>CONCATENATE("Periodo de ", E4, " a ",F4," del ","20"&amp;C4)</f>
        <v>Periodo de Enero a Marzo del 2020</v>
      </c>
      <c r="C10" s="15"/>
      <c r="D10" s="15"/>
      <c r="E10" s="15"/>
      <c r="F10" s="15"/>
      <c r="G10" s="15"/>
      <c r="H10" s="15"/>
      <c r="I10" s="15" t="s">
        <v>37</v>
      </c>
      <c r="J10" s="15" t="s">
        <v>38</v>
      </c>
      <c r="K10" s="16" t="s">
        <v>39</v>
      </c>
    </row>
    <row r="11" spans="2:11">
      <c r="B11" s="15"/>
      <c r="C11" s="15"/>
      <c r="D11" s="15"/>
      <c r="E11" s="15"/>
      <c r="F11" s="15"/>
      <c r="G11" s="15"/>
      <c r="H11" s="15"/>
      <c r="I11" s="15" t="s">
        <v>40</v>
      </c>
      <c r="J11" s="15" t="s">
        <v>41</v>
      </c>
      <c r="K11" s="16" t="s">
        <v>42</v>
      </c>
    </row>
    <row r="12" spans="2:11">
      <c r="B12" s="15"/>
      <c r="C12" s="15"/>
      <c r="D12" s="15"/>
      <c r="E12" s="15"/>
      <c r="F12" s="15"/>
      <c r="G12" s="15"/>
      <c r="H12" s="15"/>
      <c r="I12" s="15" t="s">
        <v>43</v>
      </c>
      <c r="J12" s="15" t="s">
        <v>44</v>
      </c>
      <c r="K12" s="16" t="s">
        <v>45</v>
      </c>
    </row>
    <row r="13" spans="2:11">
      <c r="B13" s="15"/>
      <c r="C13" s="15"/>
      <c r="D13" s="15"/>
      <c r="E13" s="15"/>
      <c r="F13" s="15"/>
      <c r="G13" s="15"/>
      <c r="H13" s="15"/>
      <c r="I13" s="15" t="s">
        <v>46</v>
      </c>
      <c r="J13" s="15" t="s">
        <v>47</v>
      </c>
      <c r="K13" s="16" t="s">
        <v>48</v>
      </c>
    </row>
    <row r="14" spans="2:11">
      <c r="B14" s="15"/>
      <c r="C14" s="15"/>
      <c r="D14" s="15"/>
      <c r="E14" s="15"/>
      <c r="F14" s="15"/>
      <c r="G14" s="15"/>
      <c r="H14" s="15"/>
      <c r="I14" s="15" t="s">
        <v>49</v>
      </c>
      <c r="J14" s="15" t="s">
        <v>50</v>
      </c>
      <c r="K14" s="16" t="s">
        <v>51</v>
      </c>
    </row>
    <row r="15" spans="2:11">
      <c r="B15" s="15"/>
      <c r="C15" s="15"/>
      <c r="D15" s="15"/>
      <c r="E15" s="15"/>
      <c r="F15" s="15"/>
      <c r="G15" s="15"/>
      <c r="H15" s="15"/>
      <c r="I15" s="15" t="s">
        <v>52</v>
      </c>
      <c r="J15" s="15" t="s">
        <v>53</v>
      </c>
      <c r="K15" s="16" t="s">
        <v>54</v>
      </c>
    </row>
    <row r="17" spans="2:10" ht="15">
      <c r="B17" s="17"/>
      <c r="C17" s="14"/>
      <c r="D17" s="14"/>
      <c r="E17" s="14"/>
      <c r="F17" s="14"/>
      <c r="G17" s="14"/>
      <c r="H17" s="14"/>
      <c r="I17" s="14"/>
      <c r="J17" s="14"/>
    </row>
    <row r="18" spans="2:10" ht="15">
      <c r="B18" s="17"/>
      <c r="C18" s="14"/>
      <c r="D18" s="18"/>
      <c r="E18" s="18"/>
      <c r="F18" s="18"/>
      <c r="G18" s="18"/>
      <c r="H18" s="19"/>
      <c r="I18" s="18"/>
      <c r="J18" s="18"/>
    </row>
    <row r="19" spans="2:10" ht="15">
      <c r="B19" s="17"/>
      <c r="C19" s="14"/>
      <c r="D19" s="18"/>
      <c r="E19" s="18"/>
      <c r="F19" s="18"/>
      <c r="G19" s="18"/>
      <c r="H19" s="19"/>
      <c r="I19" s="18"/>
      <c r="J19" s="18"/>
    </row>
    <row r="20" spans="2:10" ht="15">
      <c r="B20" s="14"/>
      <c r="C20" s="14"/>
      <c r="D20" s="18"/>
      <c r="E20" s="18"/>
      <c r="F20" s="18"/>
      <c r="G20" s="18"/>
      <c r="H20" s="19"/>
      <c r="I20" s="18"/>
      <c r="J20" s="18"/>
    </row>
    <row r="21" spans="2:10" ht="15">
      <c r="B21" s="14"/>
      <c r="C21" s="14"/>
      <c r="D21" s="18"/>
      <c r="E21" s="18"/>
      <c r="F21" s="18"/>
      <c r="G21" s="18"/>
      <c r="H21" s="19"/>
      <c r="I21" s="18"/>
      <c r="J21" s="18"/>
    </row>
    <row r="22" spans="2:10" ht="15">
      <c r="B22" s="14"/>
      <c r="C22" s="14"/>
      <c r="D22" s="18"/>
      <c r="E22" s="18"/>
      <c r="F22" s="18"/>
      <c r="G22" s="18"/>
      <c r="H22" s="19"/>
      <c r="I22" s="18"/>
      <c r="J22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B3" sqref="B3"/>
    </sheetView>
  </sheetViews>
  <sheetFormatPr baseColWidth="10" defaultRowHeight="12.75"/>
  <cols>
    <col min="2" max="2" width="35.7109375" customWidth="1"/>
    <col min="3" max="3" width="96.28515625" customWidth="1"/>
    <col min="4" max="4" width="16.28515625" customWidth="1"/>
  </cols>
  <sheetData>
    <row r="2" spans="2:4" ht="15">
      <c r="B2" s="13" t="s">
        <v>13</v>
      </c>
      <c r="C2" s="1" t="s">
        <v>4</v>
      </c>
      <c r="D2" s="2"/>
    </row>
    <row r="3" spans="2:4" ht="15">
      <c r="B3" s="4" t="s">
        <v>10</v>
      </c>
      <c r="C3" s="1" t="s">
        <v>3</v>
      </c>
      <c r="D3" s="2"/>
    </row>
    <row r="4" spans="2:4">
      <c r="B4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B3" sqref="B3"/>
    </sheetView>
  </sheetViews>
  <sheetFormatPr baseColWidth="10" defaultRowHeight="12.75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>
      <c r="A1" s="3" t="s">
        <v>11</v>
      </c>
      <c r="B1" s="3" t="s">
        <v>6</v>
      </c>
      <c r="C1" s="8" t="s">
        <v>7</v>
      </c>
      <c r="D1" s="8" t="s">
        <v>12</v>
      </c>
      <c r="E1" s="8" t="s">
        <v>8</v>
      </c>
    </row>
    <row r="2" spans="1:5">
      <c r="A2" s="4" t="s">
        <v>13</v>
      </c>
      <c r="B2" s="6" t="s">
        <v>9</v>
      </c>
      <c r="C2" s="7" t="e">
        <f ca="1">[1]!BExGetData("DP_1","00O2TQ2O5Z7FG1LQUKBHFL8QD","00O2TQ2O5Z7FNMWESK6OXPA1A","SUMME")</f>
        <v>#NAME?</v>
      </c>
      <c r="D2" s="10" t="e">
        <f ca="1">[1]!BExGetData("DP_1","00O2TQ2O5Z7DXCI5SS43RL13K","00O2TQ2O5Z7FNMWESK6OXPA1A","SUMME")</f>
        <v>#NAME?</v>
      </c>
      <c r="E2" s="9" t="e">
        <f ca="1">[1]!BExGetData("DP_1","00O2TQ2O5Z7FG1LQUKBHFLLDH","00O2TQ2O5Z7FNMWESK6OXPA1A","SUMME")</f>
        <v>#NAME?</v>
      </c>
    </row>
    <row r="3" spans="1:5">
      <c r="A3" s="4" t="s">
        <v>11</v>
      </c>
      <c r="B3" s="4" t="s">
        <v>59</v>
      </c>
      <c r="C3" s="5" t="e">
        <f ca="1">[1]!BExGetData("DP_1","00O2TQ2O5Z7FG1LQUKBHFL8QD","00O2TQ2O5Z7FNMWESK6OXPA1A","RECURSOS BANCA AFIRME, S.A.")</f>
        <v>#NAME?</v>
      </c>
      <c r="D3" s="11" t="e">
        <f ca="1">[1]!BExGetData("DP_1","00O2TQ2O5Z7DXCI5SS43RL13K","00O2TQ2O5Z7FNMWESK6OXPA1A","RECURSOS BANCA AFIRME, S.A.")</f>
        <v>#NAME?</v>
      </c>
      <c r="E3" s="12" t="e">
        <f ca="1">[1]!BExGetData("DP_1","00O2TQ2O5Z7FG1LQUKBHFLLDH","00O2TQ2O5Z7FNMWESK6OXPA1A","RECURSOS BANCA AFIRME, S.A.")</f>
        <v>#NAME?</v>
      </c>
    </row>
    <row r="4" spans="1:5">
      <c r="A4" s="4" t="s">
        <v>11</v>
      </c>
      <c r="B4" s="4" t="s">
        <v>60</v>
      </c>
      <c r="C4" s="5" t="e">
        <f ca="1">[1]!BExGetData("DP_1","00O2TQ2O5Z7FG1LQUKBHFL8QD","00O2TQ2O5Z7FNMWESK6OXPA1A","RECURSOS BANCO DEL BAJÍO. S.A.")</f>
        <v>#NAME?</v>
      </c>
      <c r="D4" s="11" t="e">
        <f ca="1">[1]!BExGetData("DP_1","00O2TQ2O5Z7DXCI5SS43RL13K","00O2TQ2O5Z7FNMWESK6OXPA1A","RECURSOS BANCO DEL BAJÍO. S.A.")</f>
        <v>#NAME?</v>
      </c>
      <c r="E4" s="12" t="e">
        <f ca="1">[1]!BExGetData("DP_1","00O2TQ2O5Z7FG1LQUKBHFLLDH","00O2TQ2O5Z7FNMWESK6OXPA1A","RECURSOS BANCO DEL BAJÍO. S.A.")</f>
        <v>#NAME?</v>
      </c>
    </row>
    <row r="5" spans="1:5">
      <c r="A5" s="4" t="s">
        <v>11</v>
      </c>
      <c r="B5" s="4" t="s">
        <v>61</v>
      </c>
      <c r="C5" s="5" t="e">
        <f ca="1">[1]!BExGetData("DP_1","00O2TQ2O5Z7FG1LQUKBHFL8QD","00O2TQ2O5Z7FNMWESK6OXPA1A","RECURSOS BANOBRAS, S.N.C.")</f>
        <v>#NAME?</v>
      </c>
      <c r="D5" s="11" t="e">
        <f ca="1">[1]!BExGetData("DP_1","00O2TQ2O5Z7DXCI5SS43RL13K","00O2TQ2O5Z7FNMWESK6OXPA1A","RECURSOS BANOBRAS, S.N.C.")</f>
        <v>#NAME?</v>
      </c>
      <c r="E5" s="12" t="e">
        <f ca="1">[1]!BExGetData("DP_1","00O2TQ2O5Z7FG1LQUKBHFLLDH","00O2TQ2O5Z7FNMWESK6OXPA1A","RECURSOS BANOBRAS, S.N.C.")</f>
        <v>#NAME?</v>
      </c>
    </row>
    <row r="6" spans="1:5">
      <c r="A6" s="4" t="s">
        <v>11</v>
      </c>
      <c r="B6" s="4" t="s">
        <v>62</v>
      </c>
      <c r="C6" s="5" t="e">
        <f ca="1">[1]!BExGetData("DP_1","00O2TQ2O5Z7FG1LQUKBHFL8QD","00O2TQ2O5Z7FNMWESK6OXPA1A","RECURSOS BANORTE, S.A.")</f>
        <v>#NAME?</v>
      </c>
      <c r="D6" s="11" t="e">
        <f ca="1">[1]!BExGetData("DP_1","00O2TQ2O5Z7DXCI5SS43RL13K","00O2TQ2O5Z7FNMWESK6OXPA1A","RECURSOS BANORTE, S.A.")</f>
        <v>#NAME?</v>
      </c>
      <c r="E6" s="12" t="e">
        <f ca="1">[1]!BExGetData("DP_1","00O2TQ2O5Z7FG1LQUKBHFLLDH","00O2TQ2O5Z7FNMWESK6OXPA1A","RECURSOS BANORTE, S.A.")</f>
        <v>#NAME?</v>
      </c>
    </row>
    <row r="7" spans="1:5">
      <c r="A7" s="4" t="s">
        <v>11</v>
      </c>
      <c r="B7" s="4" t="s">
        <v>63</v>
      </c>
      <c r="C7" s="5" t="e">
        <f ca="1">[1]!BExGetData("DP_1","00O2TQ2O5Z7FG1LQUKBHFL8QD","00O2TQ2O5Z7FNMWESK6OXPA1A","RECURSOS BANORTE, S.A. 2011")</f>
        <v>#NAME?</v>
      </c>
      <c r="D7" s="11" t="e">
        <f ca="1">[1]!BExGetData("DP_1","00O2TQ2O5Z7DXCI5SS43RL13K","00O2TQ2O5Z7FNMWESK6OXPA1A","RECURSOS BANORTE, S.A. 2011")</f>
        <v>#NAME?</v>
      </c>
      <c r="E7" s="12" t="e">
        <f ca="1">[1]!BExGetData("DP_1","00O2TQ2O5Z7FG1LQUKBHFLLDH","00O2TQ2O5Z7FNMWESK6OXPA1A","RECURSOS BANORTE, S.A. 2011")</f>
        <v>#NAME?</v>
      </c>
    </row>
    <row r="8" spans="1:5">
      <c r="A8" s="4" t="s">
        <v>11</v>
      </c>
      <c r="B8" s="4" t="s">
        <v>64</v>
      </c>
      <c r="C8" s="5" t="e">
        <f ca="1">[1]!BExGetData("DP_1","00O2TQ2O5Z7FG1LQUKBHFL8QD","00O2TQ2O5Z7FNMWESK6OXPA1A","RECURSOS DEXIA, S.A.")</f>
        <v>#NAME?</v>
      </c>
      <c r="D8" s="11" t="e">
        <f ca="1">[1]!BExGetData("DP_1","00O2TQ2O5Z7DXCI5SS43RL13K","00O2TQ2O5Z7FNMWESK6OXPA1A","RECURSOS DEXIA, S.A.")</f>
        <v>#NAME?</v>
      </c>
      <c r="E8" s="12" t="e">
        <f ca="1">[1]!BExGetData("DP_1","00O2TQ2O5Z7FG1LQUKBHFLLDH","00O2TQ2O5Z7FNMWESK6OXPA1A","RECURSOS DEXIA, S.A.")</f>
        <v>#NAME?</v>
      </c>
    </row>
    <row r="13" spans="1:5">
      <c r="A13" s="4"/>
      <c r="B13" s="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/>
  <sheetData>
    <row r="1" spans="1:1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Egresos x Endeudamiento Net</vt:lpstr>
      <vt:lpstr>Fechas</vt:lpstr>
      <vt:lpstr>Leyendas</vt:lpstr>
      <vt:lpstr>fuente1</vt:lpstr>
      <vt:lpstr>'Egresos x Endeudamiento Net'!Área_de_impresión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 Adrián Ortiz Calderón</cp:lastModifiedBy>
  <cp:lastPrinted>2025-02-11T03:48:22Z</cp:lastPrinted>
  <dcterms:created xsi:type="dcterms:W3CDTF">2016-02-19T00:12:22Z</dcterms:created>
  <dcterms:modified xsi:type="dcterms:W3CDTF">2025-02-11T03:50:55Z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